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FE118D9C-C92C-4A52-8590-70DD85CDDC82}" xr6:coauthVersionLast="46" xr6:coauthVersionMax="46" xr10:uidLastSave="{00000000-0000-0000-0000-000000000000}"/>
  <bookViews>
    <workbookView xWindow="14535" yWindow="2100" windowWidth="12945" windowHeight="11385" activeTab="1" xr2:uid="{00000000-000D-0000-FFFF-FFFF00000000}"/>
  </bookViews>
  <sheets>
    <sheet name=" " sheetId="3" r:id="rId1"/>
    <sheet name="工資明細" sheetId="4" r:id="rId2"/>
    <sheet name="生成工資條" sheetId="5" r:id="rId3"/>
  </sheets>
  <definedNames>
    <definedName name="_xlnm._FilterDatabase" localSheetId="0" hidden="1">' '!$A$3:$O$82</definedName>
    <definedName name="_xlnm._FilterDatabase" localSheetId="1" hidden="1">工資明細!$A$3:$O$26</definedName>
    <definedName name="_xlnm._FilterDatabase" localSheetId="2" hidden="1">生成工資條!$A$3:$O$64</definedName>
    <definedName name="_xlnm.Print_Area" localSheetId="0">' '!$A$1:$O$82</definedName>
    <definedName name="_xlnm.Print_Area" localSheetId="1">工資明細!$A$1:$O$26</definedName>
    <definedName name="_xlnm.Print_Area" localSheetId="2">生成工資條!$A$1:$O$64</definedName>
  </definedNames>
  <calcPr calcId="181029"/>
</workbook>
</file>

<file path=xl/calcChain.xml><?xml version="1.0" encoding="utf-8"?>
<calcChain xmlns="http://schemas.openxmlformats.org/spreadsheetml/2006/main">
  <c r="I61" i="5" l="1"/>
  <c r="G61" i="5"/>
  <c r="E61" i="5"/>
  <c r="D61" i="5"/>
  <c r="C61" i="5"/>
  <c r="A61" i="5"/>
  <c r="J60" i="5"/>
  <c r="G60" i="5"/>
  <c r="D60" i="5"/>
  <c r="B60" i="5"/>
  <c r="A59" i="5"/>
  <c r="J58" i="5"/>
  <c r="I58" i="5"/>
  <c r="G58" i="5"/>
  <c r="E58" i="5"/>
  <c r="D58" i="5"/>
  <c r="C58" i="5"/>
  <c r="B58" i="5"/>
  <c r="A58" i="5"/>
  <c r="J57" i="5"/>
  <c r="G57" i="5"/>
  <c r="D57" i="5"/>
  <c r="B57" i="5"/>
  <c r="A56" i="5"/>
  <c r="L55" i="5"/>
  <c r="K55" i="5"/>
  <c r="I55" i="5"/>
  <c r="G55" i="5"/>
  <c r="F55" i="5"/>
  <c r="E55" i="5"/>
  <c r="D55" i="5"/>
  <c r="C55" i="5"/>
  <c r="B55" i="5"/>
  <c r="A55" i="5"/>
  <c r="J54" i="5"/>
  <c r="G54" i="5"/>
  <c r="D54" i="5"/>
  <c r="B54" i="5"/>
  <c r="A53" i="5"/>
  <c r="K52" i="5"/>
  <c r="J52" i="5"/>
  <c r="I52" i="5"/>
  <c r="G52" i="5"/>
  <c r="F52" i="5"/>
  <c r="E52" i="5"/>
  <c r="D52" i="5"/>
  <c r="C52" i="5"/>
  <c r="B52" i="5"/>
  <c r="A52" i="5"/>
  <c r="J51" i="5"/>
  <c r="G51" i="5"/>
  <c r="D51" i="5"/>
  <c r="B51" i="5"/>
  <c r="A50" i="5"/>
  <c r="I49" i="5"/>
  <c r="G49" i="5"/>
  <c r="E49" i="5"/>
  <c r="D49" i="5"/>
  <c r="C49" i="5"/>
  <c r="B49" i="5"/>
  <c r="A49" i="5"/>
  <c r="J48" i="5"/>
  <c r="G48" i="5"/>
  <c r="D48" i="5"/>
  <c r="B48" i="5"/>
  <c r="A47" i="5"/>
  <c r="J46" i="5"/>
  <c r="I46" i="5"/>
  <c r="G46" i="5"/>
  <c r="F46" i="5"/>
  <c r="E46" i="5"/>
  <c r="D46" i="5"/>
  <c r="C46" i="5"/>
  <c r="A46" i="5"/>
  <c r="J45" i="5"/>
  <c r="G45" i="5"/>
  <c r="D45" i="5"/>
  <c r="B45" i="5"/>
  <c r="A44" i="5"/>
  <c r="I43" i="5"/>
  <c r="H43" i="5"/>
  <c r="G43" i="5"/>
  <c r="E43" i="5"/>
  <c r="D43" i="5"/>
  <c r="C43" i="5"/>
  <c r="B43" i="5"/>
  <c r="A43" i="5"/>
  <c r="J42" i="5"/>
  <c r="G42" i="5"/>
  <c r="D42" i="5"/>
  <c r="B42" i="5"/>
  <c r="A41" i="5"/>
  <c r="J40" i="5"/>
  <c r="I40" i="5"/>
  <c r="G40" i="5"/>
  <c r="E40" i="5"/>
  <c r="D40" i="5"/>
  <c r="C40" i="5"/>
  <c r="A40" i="5"/>
  <c r="J39" i="5"/>
  <c r="G39" i="5"/>
  <c r="D39" i="5"/>
  <c r="B39" i="5"/>
  <c r="A38" i="5"/>
  <c r="I37" i="5"/>
  <c r="G37" i="5"/>
  <c r="E37" i="5"/>
  <c r="D37" i="5"/>
  <c r="C37" i="5"/>
  <c r="B37" i="5"/>
  <c r="A37" i="5"/>
  <c r="J36" i="5"/>
  <c r="G36" i="5"/>
  <c r="D36" i="5"/>
  <c r="B36" i="5"/>
  <c r="A35" i="5"/>
  <c r="J34" i="5"/>
  <c r="I34" i="5"/>
  <c r="G34" i="5"/>
  <c r="E34" i="5"/>
  <c r="D34" i="5"/>
  <c r="C34" i="5"/>
  <c r="A34" i="5"/>
  <c r="J33" i="5"/>
  <c r="G33" i="5"/>
  <c r="D33" i="5"/>
  <c r="B33" i="5"/>
  <c r="A32" i="5"/>
  <c r="I31" i="5"/>
  <c r="H31" i="5"/>
  <c r="G31" i="5"/>
  <c r="E31" i="5"/>
  <c r="D31" i="5"/>
  <c r="C31" i="5"/>
  <c r="B31" i="5"/>
  <c r="A31" i="5"/>
  <c r="J30" i="5"/>
  <c r="G30" i="5"/>
  <c r="D30" i="5"/>
  <c r="B30" i="5"/>
  <c r="A29" i="5"/>
  <c r="J28" i="5"/>
  <c r="I28" i="5"/>
  <c r="H28" i="5"/>
  <c r="G28" i="5"/>
  <c r="E28" i="5"/>
  <c r="D28" i="5"/>
  <c r="C28" i="5"/>
  <c r="B28" i="5"/>
  <c r="A28" i="5"/>
  <c r="J27" i="5"/>
  <c r="G27" i="5"/>
  <c r="D27" i="5"/>
  <c r="B27" i="5"/>
  <c r="A26" i="5"/>
  <c r="I25" i="5"/>
  <c r="G25" i="5"/>
  <c r="E25" i="5"/>
  <c r="D25" i="5"/>
  <c r="C25" i="5"/>
  <c r="A25" i="5"/>
  <c r="J24" i="5"/>
  <c r="G24" i="5"/>
  <c r="D24" i="5"/>
  <c r="B24" i="5"/>
  <c r="A23" i="5"/>
  <c r="J22" i="5"/>
  <c r="I22" i="5"/>
  <c r="G22" i="5"/>
  <c r="E22" i="5"/>
  <c r="D22" i="5"/>
  <c r="C22" i="5"/>
  <c r="B22" i="5"/>
  <c r="A22" i="5"/>
  <c r="J21" i="5"/>
  <c r="G21" i="5"/>
  <c r="D21" i="5"/>
  <c r="B21" i="5"/>
  <c r="A20" i="5"/>
  <c r="M19" i="5"/>
  <c r="I19" i="5"/>
  <c r="H19" i="5"/>
  <c r="G19" i="5"/>
  <c r="E19" i="5"/>
  <c r="D19" i="5"/>
  <c r="C19" i="5"/>
  <c r="A19" i="5"/>
  <c r="J18" i="5"/>
  <c r="G18" i="5"/>
  <c r="D18" i="5"/>
  <c r="B18" i="5"/>
  <c r="A17" i="5"/>
  <c r="J16" i="5"/>
  <c r="I16" i="5"/>
  <c r="H16" i="5"/>
  <c r="G16" i="5"/>
  <c r="E16" i="5"/>
  <c r="D16" i="5"/>
  <c r="C16" i="5"/>
  <c r="B16" i="5"/>
  <c r="A16" i="5"/>
  <c r="J15" i="5"/>
  <c r="G15" i="5"/>
  <c r="D15" i="5"/>
  <c r="B15" i="5"/>
  <c r="A14" i="5"/>
  <c r="J13" i="5"/>
  <c r="I13" i="5"/>
  <c r="G13" i="5"/>
  <c r="E13" i="5"/>
  <c r="D13" i="5"/>
  <c r="C13" i="5"/>
  <c r="A13" i="5"/>
  <c r="J12" i="5"/>
  <c r="G12" i="5"/>
  <c r="D12" i="5"/>
  <c r="B12" i="5"/>
  <c r="A11" i="5"/>
  <c r="J10" i="5"/>
  <c r="I10" i="5"/>
  <c r="G10" i="5"/>
  <c r="D10" i="5"/>
  <c r="C10" i="5"/>
  <c r="B10" i="5"/>
  <c r="A10" i="5"/>
  <c r="J9" i="5"/>
  <c r="G9" i="5"/>
  <c r="D9" i="5"/>
  <c r="B9" i="5"/>
  <c r="A8" i="5"/>
  <c r="M7" i="5"/>
  <c r="L7" i="5"/>
  <c r="K7" i="5"/>
  <c r="J7" i="5"/>
  <c r="I7" i="5"/>
  <c r="H7" i="5"/>
  <c r="G7" i="5"/>
  <c r="F7" i="5"/>
  <c r="E7" i="5"/>
  <c r="D7" i="5"/>
  <c r="C7" i="5"/>
  <c r="B7" i="5"/>
  <c r="A7" i="5"/>
  <c r="J6" i="5"/>
  <c r="G6" i="5"/>
  <c r="D6" i="5"/>
  <c r="B6" i="5"/>
  <c r="A5" i="5"/>
  <c r="L4" i="5"/>
  <c r="K4" i="5"/>
  <c r="J4" i="5"/>
  <c r="I4" i="5"/>
  <c r="G4" i="5"/>
  <c r="F4" i="5"/>
  <c r="D4" i="5"/>
  <c r="C4" i="5"/>
  <c r="B4" i="5"/>
  <c r="A4" i="5"/>
  <c r="L62" i="5"/>
  <c r="J3" i="5"/>
  <c r="J62" i="5" s="1"/>
  <c r="G3" i="5"/>
  <c r="D3" i="5"/>
  <c r="B3" i="5"/>
  <c r="A2" i="5"/>
  <c r="L24" i="4"/>
  <c r="L58" i="5" s="1"/>
  <c r="K24" i="4"/>
  <c r="K61" i="5" s="1"/>
  <c r="J24" i="4"/>
  <c r="J61" i="5" s="1"/>
  <c r="F24" i="4"/>
  <c r="F61" i="5" s="1"/>
  <c r="M23" i="4"/>
  <c r="M61" i="5" s="1"/>
  <c r="H23" i="4"/>
  <c r="H61" i="5" s="1"/>
  <c r="M22" i="4"/>
  <c r="M58" i="5" s="1"/>
  <c r="H22" i="4"/>
  <c r="N22" i="4" s="1"/>
  <c r="N58" i="5" s="1"/>
  <c r="N21" i="4"/>
  <c r="N55" i="5" s="1"/>
  <c r="M21" i="4"/>
  <c r="M55" i="5" s="1"/>
  <c r="H21" i="4"/>
  <c r="H55" i="5" s="1"/>
  <c r="M20" i="4"/>
  <c r="N20" i="4" s="1"/>
  <c r="N52" i="5" s="1"/>
  <c r="H20" i="4"/>
  <c r="H52" i="5" s="1"/>
  <c r="M19" i="4"/>
  <c r="M49" i="5" s="1"/>
  <c r="H19" i="4"/>
  <c r="H49" i="5" s="1"/>
  <c r="M18" i="4"/>
  <c r="M46" i="5" s="1"/>
  <c r="H18" i="4"/>
  <c r="N18" i="4" s="1"/>
  <c r="N46" i="5" s="1"/>
  <c r="N17" i="4"/>
  <c r="N43" i="5" s="1"/>
  <c r="M17" i="4"/>
  <c r="M43" i="5" s="1"/>
  <c r="H17" i="4"/>
  <c r="M16" i="4"/>
  <c r="N16" i="4" s="1"/>
  <c r="N40" i="5" s="1"/>
  <c r="H16" i="4"/>
  <c r="H40" i="5" s="1"/>
  <c r="M15" i="4"/>
  <c r="M37" i="5" s="1"/>
  <c r="H15" i="4"/>
  <c r="H37" i="5" s="1"/>
  <c r="M14" i="4"/>
  <c r="M34" i="5" s="1"/>
  <c r="H14" i="4"/>
  <c r="N14" i="4" s="1"/>
  <c r="N34" i="5" s="1"/>
  <c r="N13" i="4"/>
  <c r="N31" i="5" s="1"/>
  <c r="M13" i="4"/>
  <c r="M31" i="5" s="1"/>
  <c r="H13" i="4"/>
  <c r="M12" i="4"/>
  <c r="N12" i="4" s="1"/>
  <c r="N28" i="5" s="1"/>
  <c r="H12" i="4"/>
  <c r="M11" i="4"/>
  <c r="M25" i="5" s="1"/>
  <c r="H11" i="4"/>
  <c r="H25" i="5" s="1"/>
  <c r="M10" i="4"/>
  <c r="M22" i="5" s="1"/>
  <c r="H10" i="4"/>
  <c r="N10" i="4" s="1"/>
  <c r="N22" i="5" s="1"/>
  <c r="N9" i="4"/>
  <c r="N19" i="5" s="1"/>
  <c r="M9" i="4"/>
  <c r="H9" i="4"/>
  <c r="M8" i="4"/>
  <c r="N8" i="4" s="1"/>
  <c r="N16" i="5" s="1"/>
  <c r="H8" i="4"/>
  <c r="M7" i="4"/>
  <c r="M13" i="5" s="1"/>
  <c r="H7" i="4"/>
  <c r="H13" i="5" s="1"/>
  <c r="M6" i="4"/>
  <c r="M10" i="5" s="1"/>
  <c r="E6" i="4"/>
  <c r="H6" i="4" s="1"/>
  <c r="M5" i="4"/>
  <c r="H5" i="4"/>
  <c r="N5" i="4" s="1"/>
  <c r="N7" i="5" s="1"/>
  <c r="M4" i="4"/>
  <c r="M4" i="5" s="1"/>
  <c r="E4" i="4"/>
  <c r="E24" i="4" s="1"/>
  <c r="N80" i="3"/>
  <c r="J80" i="3"/>
  <c r="N79" i="3"/>
  <c r="M79" i="3"/>
  <c r="L79" i="3"/>
  <c r="K79" i="3"/>
  <c r="J79" i="3"/>
  <c r="I79" i="3"/>
  <c r="H79" i="3"/>
  <c r="G79" i="3"/>
  <c r="F79" i="3"/>
  <c r="E79" i="3"/>
  <c r="D79" i="3"/>
  <c r="C79" i="3"/>
  <c r="N76" i="3"/>
  <c r="M76" i="3"/>
  <c r="L76" i="3"/>
  <c r="K76" i="3"/>
  <c r="J76" i="3"/>
  <c r="I76" i="3"/>
  <c r="H76" i="3"/>
  <c r="G76" i="3"/>
  <c r="F76" i="3"/>
  <c r="E76" i="3"/>
  <c r="D76" i="3"/>
  <c r="C76" i="3"/>
  <c r="N73" i="3"/>
  <c r="M73" i="3"/>
  <c r="L73" i="3"/>
  <c r="K73" i="3"/>
  <c r="J73" i="3"/>
  <c r="I73" i="3"/>
  <c r="H73" i="3"/>
  <c r="G73" i="3"/>
  <c r="F73" i="3"/>
  <c r="E73" i="3"/>
  <c r="D73" i="3"/>
  <c r="C73" i="3"/>
  <c r="N70" i="3"/>
  <c r="M70" i="3"/>
  <c r="L70" i="3"/>
  <c r="K70" i="3"/>
  <c r="J70" i="3"/>
  <c r="I70" i="3"/>
  <c r="H70" i="3"/>
  <c r="G70" i="3"/>
  <c r="F70" i="3"/>
  <c r="E70" i="3"/>
  <c r="D70" i="3"/>
  <c r="C70" i="3"/>
  <c r="N67" i="3"/>
  <c r="M67" i="3"/>
  <c r="L67" i="3"/>
  <c r="K67" i="3"/>
  <c r="J67" i="3"/>
  <c r="I67" i="3"/>
  <c r="H67" i="3"/>
  <c r="G67" i="3"/>
  <c r="F67" i="3"/>
  <c r="E67" i="3"/>
  <c r="D67" i="3"/>
  <c r="C67" i="3"/>
  <c r="N64" i="3"/>
  <c r="M64" i="3"/>
  <c r="L64" i="3"/>
  <c r="K64" i="3"/>
  <c r="J64" i="3"/>
  <c r="I64" i="3"/>
  <c r="H64" i="3"/>
  <c r="G64" i="3"/>
  <c r="F64" i="3"/>
  <c r="E64" i="3"/>
  <c r="D64" i="3"/>
  <c r="C64" i="3"/>
  <c r="N61" i="3"/>
  <c r="M61" i="3"/>
  <c r="L61" i="3"/>
  <c r="K61" i="3"/>
  <c r="J61" i="3"/>
  <c r="I61" i="3"/>
  <c r="H61" i="3"/>
  <c r="G61" i="3"/>
  <c r="F61" i="3"/>
  <c r="E61" i="3"/>
  <c r="D61" i="3"/>
  <c r="C61" i="3"/>
  <c r="N58" i="3"/>
  <c r="M58" i="3"/>
  <c r="L58" i="3"/>
  <c r="K58" i="3"/>
  <c r="J58" i="3"/>
  <c r="I58" i="3"/>
  <c r="H58" i="3"/>
  <c r="G58" i="3"/>
  <c r="F58" i="3"/>
  <c r="E58" i="3"/>
  <c r="D58" i="3"/>
  <c r="C58" i="3"/>
  <c r="N55" i="3"/>
  <c r="M55" i="3"/>
  <c r="L55" i="3"/>
  <c r="K55" i="3"/>
  <c r="J55" i="3"/>
  <c r="I55" i="3"/>
  <c r="H55" i="3"/>
  <c r="G55" i="3"/>
  <c r="F55" i="3"/>
  <c r="E55" i="3"/>
  <c r="D55" i="3"/>
  <c r="C55" i="3"/>
  <c r="N52" i="3"/>
  <c r="M52" i="3"/>
  <c r="L52" i="3"/>
  <c r="K52" i="3"/>
  <c r="J52" i="3"/>
  <c r="I52" i="3"/>
  <c r="H52" i="3"/>
  <c r="G52" i="3"/>
  <c r="F52" i="3"/>
  <c r="E52" i="3"/>
  <c r="D52" i="3"/>
  <c r="C52" i="3"/>
  <c r="N49" i="3"/>
  <c r="M49" i="3"/>
  <c r="L49" i="3"/>
  <c r="K49" i="3"/>
  <c r="J49" i="3"/>
  <c r="I49" i="3"/>
  <c r="H49" i="3"/>
  <c r="G49" i="3"/>
  <c r="F49" i="3"/>
  <c r="E49" i="3"/>
  <c r="D49" i="3"/>
  <c r="C49" i="3"/>
  <c r="N46" i="3"/>
  <c r="M46" i="3"/>
  <c r="L46" i="3"/>
  <c r="K46" i="3"/>
  <c r="J46" i="3"/>
  <c r="I46" i="3"/>
  <c r="H46" i="3"/>
  <c r="G46" i="3"/>
  <c r="F46" i="3"/>
  <c r="E46" i="3"/>
  <c r="D46" i="3"/>
  <c r="C46" i="3"/>
  <c r="N43" i="3"/>
  <c r="M43" i="3"/>
  <c r="L43" i="3"/>
  <c r="K43" i="3"/>
  <c r="J43" i="3"/>
  <c r="I43" i="3"/>
  <c r="H43" i="3"/>
  <c r="G43" i="3"/>
  <c r="F43" i="3"/>
  <c r="E43" i="3"/>
  <c r="D43" i="3"/>
  <c r="C43" i="3"/>
  <c r="N40" i="3"/>
  <c r="M40" i="3"/>
  <c r="L40" i="3"/>
  <c r="K40" i="3"/>
  <c r="J40" i="3"/>
  <c r="I40" i="3"/>
  <c r="H40" i="3"/>
  <c r="G40" i="3"/>
  <c r="F40" i="3"/>
  <c r="E40" i="3"/>
  <c r="D40" i="3"/>
  <c r="C40" i="3"/>
  <c r="N37" i="3"/>
  <c r="M37" i="3"/>
  <c r="L37" i="3"/>
  <c r="K37" i="3"/>
  <c r="J37" i="3"/>
  <c r="I37" i="3"/>
  <c r="H37" i="3"/>
  <c r="G37" i="3"/>
  <c r="F37" i="3"/>
  <c r="E37" i="3"/>
  <c r="D37" i="3"/>
  <c r="C37" i="3"/>
  <c r="N34" i="3"/>
  <c r="M34" i="3"/>
  <c r="L34" i="3"/>
  <c r="K34" i="3"/>
  <c r="J34" i="3"/>
  <c r="I34" i="3"/>
  <c r="H34" i="3"/>
  <c r="G34" i="3"/>
  <c r="F34" i="3"/>
  <c r="E34" i="3"/>
  <c r="D34" i="3"/>
  <c r="C34" i="3"/>
  <c r="N31" i="3"/>
  <c r="M31" i="3"/>
  <c r="L31" i="3"/>
  <c r="K31" i="3"/>
  <c r="J31" i="3"/>
  <c r="I31" i="3"/>
  <c r="H31" i="3"/>
  <c r="G31" i="3"/>
  <c r="F31" i="3"/>
  <c r="E31" i="3"/>
  <c r="D31" i="3"/>
  <c r="C31" i="3"/>
  <c r="N28" i="3"/>
  <c r="M28" i="3"/>
  <c r="L28" i="3"/>
  <c r="K28" i="3"/>
  <c r="J28" i="3"/>
  <c r="I28" i="3"/>
  <c r="H28" i="3"/>
  <c r="G28" i="3"/>
  <c r="F28" i="3"/>
  <c r="E28" i="3"/>
  <c r="D28" i="3"/>
  <c r="C28" i="3"/>
  <c r="N25" i="3"/>
  <c r="M25" i="3"/>
  <c r="L25" i="3"/>
  <c r="K25" i="3"/>
  <c r="J25" i="3"/>
  <c r="I25" i="3"/>
  <c r="H25" i="3"/>
  <c r="G25" i="3"/>
  <c r="F25" i="3"/>
  <c r="E25" i="3"/>
  <c r="D25" i="3"/>
  <c r="C25" i="3"/>
  <c r="N22" i="3"/>
  <c r="M22" i="3"/>
  <c r="L22" i="3"/>
  <c r="K22" i="3"/>
  <c r="J22" i="3"/>
  <c r="I22" i="3"/>
  <c r="H22" i="3"/>
  <c r="G22" i="3"/>
  <c r="F22" i="3"/>
  <c r="E22" i="3"/>
  <c r="D22" i="3"/>
  <c r="C22" i="3"/>
  <c r="N19" i="3"/>
  <c r="M19" i="3"/>
  <c r="L19" i="3"/>
  <c r="K19" i="3"/>
  <c r="J19" i="3"/>
  <c r="I19" i="3"/>
  <c r="H19" i="3"/>
  <c r="G19" i="3"/>
  <c r="F19" i="3"/>
  <c r="E19" i="3"/>
  <c r="D19" i="3"/>
  <c r="C19" i="3"/>
  <c r="N16" i="3"/>
  <c r="M16" i="3"/>
  <c r="L16" i="3"/>
  <c r="K16" i="3"/>
  <c r="J16" i="3"/>
  <c r="I16" i="3"/>
  <c r="H16" i="3"/>
  <c r="G16" i="3"/>
  <c r="F16" i="3"/>
  <c r="E16" i="3"/>
  <c r="D16" i="3"/>
  <c r="C16" i="3"/>
  <c r="N13" i="3"/>
  <c r="M13" i="3"/>
  <c r="L13" i="3"/>
  <c r="K13" i="3"/>
  <c r="J13" i="3"/>
  <c r="I13" i="3"/>
  <c r="H13" i="3"/>
  <c r="G13" i="3"/>
  <c r="F13" i="3"/>
  <c r="E13" i="3"/>
  <c r="D13" i="3"/>
  <c r="C13" i="3"/>
  <c r="A11" i="3"/>
  <c r="A14" i="3" s="1"/>
  <c r="A17" i="3" s="1"/>
  <c r="A20" i="3" s="1"/>
  <c r="N10" i="3"/>
  <c r="M10" i="3"/>
  <c r="L10" i="3"/>
  <c r="K10" i="3"/>
  <c r="J10" i="3"/>
  <c r="I10" i="3"/>
  <c r="H10" i="3"/>
  <c r="G10" i="3"/>
  <c r="F10" i="3"/>
  <c r="E10" i="3"/>
  <c r="D10" i="3"/>
  <c r="C10" i="3"/>
  <c r="N7" i="3"/>
  <c r="M7" i="3"/>
  <c r="L7" i="3"/>
  <c r="K7" i="3"/>
  <c r="J7" i="3"/>
  <c r="I7" i="3"/>
  <c r="H7" i="3"/>
  <c r="G7" i="3"/>
  <c r="F7" i="3"/>
  <c r="E7" i="3"/>
  <c r="D7" i="3"/>
  <c r="C7" i="3"/>
  <c r="A5" i="3"/>
  <c r="A56" i="3" s="1"/>
  <c r="A8" i="3" s="1"/>
  <c r="N4" i="3"/>
  <c r="M4" i="3"/>
  <c r="M80" i="3" s="1"/>
  <c r="L4" i="3"/>
  <c r="L80" i="3" s="1"/>
  <c r="K4" i="3"/>
  <c r="K80" i="3" s="1"/>
  <c r="J4" i="3"/>
  <c r="I4" i="3"/>
  <c r="H4" i="3"/>
  <c r="H80" i="3" s="1"/>
  <c r="G4" i="3"/>
  <c r="F4" i="3"/>
  <c r="F80" i="3" s="1"/>
  <c r="E4" i="3"/>
  <c r="E80" i="3" s="1"/>
  <c r="D4" i="3"/>
  <c r="C4" i="3"/>
  <c r="K34" i="5" l="1"/>
  <c r="K58" i="5"/>
  <c r="K40" i="5"/>
  <c r="K10" i="5"/>
  <c r="K62" i="5" s="1"/>
  <c r="K46" i="5"/>
  <c r="K16" i="5"/>
  <c r="K22" i="5"/>
  <c r="K28" i="5"/>
  <c r="A26" i="3"/>
  <c r="A32" i="3" s="1"/>
  <c r="A38" i="3" s="1"/>
  <c r="A44" i="3" s="1"/>
  <c r="A23" i="3"/>
  <c r="A29" i="3" s="1"/>
  <c r="A35" i="3" s="1"/>
  <c r="A41" i="3" s="1"/>
  <c r="N6" i="4"/>
  <c r="N10" i="5" s="1"/>
  <c r="H10" i="5"/>
  <c r="E4" i="5"/>
  <c r="E10" i="5"/>
  <c r="K13" i="5"/>
  <c r="K19" i="5"/>
  <c r="K25" i="5"/>
  <c r="K31" i="5"/>
  <c r="K37" i="5"/>
  <c r="K43" i="5"/>
  <c r="K49" i="5"/>
  <c r="F10" i="5"/>
  <c r="F62" i="5" s="1"/>
  <c r="L13" i="5"/>
  <c r="F16" i="5"/>
  <c r="L19" i="5"/>
  <c r="F22" i="5"/>
  <c r="L25" i="5"/>
  <c r="F28" i="5"/>
  <c r="L31" i="5"/>
  <c r="F34" i="5"/>
  <c r="L37" i="5"/>
  <c r="F40" i="5"/>
  <c r="L43" i="5"/>
  <c r="L49" i="5"/>
  <c r="F58" i="5"/>
  <c r="L61" i="5"/>
  <c r="M24" i="4"/>
  <c r="H22" i="5"/>
  <c r="H34" i="5"/>
  <c r="H46" i="5"/>
  <c r="H58" i="5"/>
  <c r="H4" i="4"/>
  <c r="N7" i="4"/>
  <c r="N13" i="5" s="1"/>
  <c r="N11" i="4"/>
  <c r="N25" i="5" s="1"/>
  <c r="N15" i="4"/>
  <c r="N37" i="5" s="1"/>
  <c r="N19" i="4"/>
  <c r="N49" i="5" s="1"/>
  <c r="N23" i="4"/>
  <c r="N61" i="5" s="1"/>
  <c r="L10" i="5"/>
  <c r="F13" i="5"/>
  <c r="L16" i="5"/>
  <c r="F19" i="5"/>
  <c r="L22" i="5"/>
  <c r="F25" i="5"/>
  <c r="L28" i="5"/>
  <c r="F31" i="5"/>
  <c r="L34" i="5"/>
  <c r="F37" i="5"/>
  <c r="L40" i="5"/>
  <c r="F43" i="5"/>
  <c r="L46" i="5"/>
  <c r="F49" i="5"/>
  <c r="L52" i="5"/>
  <c r="M16" i="5"/>
  <c r="M28" i="5"/>
  <c r="M40" i="5"/>
  <c r="M52" i="5"/>
  <c r="J19" i="5"/>
  <c r="J25" i="5"/>
  <c r="J31" i="5"/>
  <c r="J37" i="5"/>
  <c r="J43" i="5"/>
  <c r="J49" i="5"/>
  <c r="J55" i="5"/>
  <c r="M62" i="5" l="1"/>
  <c r="E62" i="5"/>
  <c r="A47" i="3"/>
  <c r="A68" i="3"/>
  <c r="A59" i="3"/>
  <c r="A71" i="3"/>
  <c r="A62" i="3"/>
  <c r="A50" i="3"/>
  <c r="A77" i="3" s="1"/>
  <c r="N4" i="4"/>
  <c r="H24" i="4"/>
  <c r="H4" i="5"/>
  <c r="H62" i="5" s="1"/>
  <c r="N4" i="5" l="1"/>
  <c r="N62" i="5" s="1"/>
  <c r="N24" i="4"/>
  <c r="A74" i="3"/>
  <c r="A65" i="3"/>
  <c r="A53" i="3"/>
</calcChain>
</file>

<file path=xl/sharedStrings.xml><?xml version="1.0" encoding="utf-8"?>
<sst xmlns="http://schemas.openxmlformats.org/spreadsheetml/2006/main" count="715" uniqueCount="103">
  <si>
    <t>2018年10月份工资条</t>
  </si>
  <si>
    <t>二零一八年十月份工资单</t>
  </si>
  <si>
    <t>员工编号</t>
  </si>
  <si>
    <t>姓名</t>
  </si>
  <si>
    <t>工资标准</t>
  </si>
  <si>
    <t>出勤</t>
  </si>
  <si>
    <t>基本工资</t>
  </si>
  <si>
    <t>加班费</t>
  </si>
  <si>
    <t>其他</t>
  </si>
  <si>
    <t>应发合计</t>
  </si>
  <si>
    <t>迟到旷工</t>
  </si>
  <si>
    <t>扣借款</t>
  </si>
  <si>
    <t>保险费</t>
  </si>
  <si>
    <t>通讯费</t>
  </si>
  <si>
    <t>应扣合计</t>
  </si>
  <si>
    <t>实发工资</t>
  </si>
  <si>
    <t>签收</t>
  </si>
  <si>
    <t>001</t>
  </si>
  <si>
    <t>张三</t>
  </si>
  <si>
    <t>002</t>
  </si>
  <si>
    <t>李四</t>
  </si>
  <si>
    <t>003</t>
  </si>
  <si>
    <t>王五</t>
  </si>
  <si>
    <t>004</t>
  </si>
  <si>
    <t>周六</t>
  </si>
  <si>
    <t>005</t>
  </si>
  <si>
    <t>王王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</si>
  <si>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</si>
  <si>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</si>
  <si>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</si>
  <si>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</si>
  <si>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</si>
  <si>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</si>
  <si>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</si>
  <si>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</si>
  <si>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</si>
  <si>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</si>
  <si>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</si>
  <si>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</si>
  <si>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</si>
  <si>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</si>
  <si>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</si>
  <si>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</si>
  <si>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</si>
  <si>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</si>
  <si>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</si>
  <si>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</si>
  <si>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住宿费</t>
  </si>
  <si>
    <t>026</t>
  </si>
  <si>
    <t>合计</t>
  </si>
  <si>
    <t>制表:江丰美  2006-10-31</t>
  </si>
  <si>
    <t>制表:阿丰  2007-12-7</t>
  </si>
  <si>
    <t>审批:</t>
  </si>
  <si>
    <t>散散</t>
  </si>
  <si>
    <t>粑粑</t>
  </si>
  <si>
    <t>秦</t>
  </si>
  <si>
    <t>小何</t>
  </si>
  <si>
    <t>艾米</t>
  </si>
  <si>
    <t>咪咪</t>
  </si>
  <si>
    <t>艾利</t>
  </si>
  <si>
    <t>baie</t>
  </si>
  <si>
    <t>amy</t>
  </si>
  <si>
    <t>想想</t>
  </si>
  <si>
    <t>2019年3月份工資條</t>
    <phoneticPr fontId="11" type="noConversion"/>
  </si>
  <si>
    <t>員工編號</t>
  </si>
  <si>
    <t>工資標準</t>
  </si>
  <si>
    <t>基本工資</t>
  </si>
  <si>
    <t>加班費</t>
  </si>
  <si>
    <t>應發合計</t>
  </si>
  <si>
    <t>遲到曠工</t>
  </si>
  <si>
    <t>保險費</t>
  </si>
  <si>
    <t>通訊費</t>
  </si>
  <si>
    <t>應扣合計</t>
  </si>
  <si>
    <t>實發工資</t>
  </si>
  <si>
    <t>簽收</t>
  </si>
  <si>
    <t>週六</t>
  </si>
  <si>
    <t>王啟</t>
  </si>
  <si>
    <t>將將</t>
  </si>
  <si>
    <t>bary</t>
  </si>
  <si>
    <t>八寶</t>
  </si>
  <si>
    <t>可愛</t>
  </si>
  <si>
    <t>可哥</t>
  </si>
  <si>
    <t>合計</t>
    <phoneticPr fontId="11" type="noConversion"/>
  </si>
  <si>
    <t>審批:</t>
    <phoneticPr fontId="11" type="noConversion"/>
  </si>
  <si>
    <t>2019年3月份工資明細表</t>
    <phoneticPr fontId="11" type="noConversion"/>
  </si>
  <si>
    <t>員工編號</t>
    <phoneticPr fontId="11" type="noConversion"/>
  </si>
  <si>
    <t>工資標準</t>
    <phoneticPr fontId="11" type="noConversion"/>
  </si>
  <si>
    <t>基本工資</t>
    <phoneticPr fontId="11" type="noConversion"/>
  </si>
  <si>
    <t>加班費</t>
    <phoneticPr fontId="11" type="noConversion"/>
  </si>
  <si>
    <t>應發合計</t>
    <phoneticPr fontId="11" type="noConversion"/>
  </si>
  <si>
    <t>遲到曠工</t>
    <phoneticPr fontId="11" type="noConversion"/>
  </si>
  <si>
    <t>保險費</t>
    <phoneticPr fontId="11" type="noConversion"/>
  </si>
  <si>
    <t>通訊費</t>
    <phoneticPr fontId="11" type="noConversion"/>
  </si>
  <si>
    <t>應扣合計</t>
    <phoneticPr fontId="11" type="noConversion"/>
  </si>
  <si>
    <t>實發工資</t>
    <phoneticPr fontId="11" type="noConversion"/>
  </si>
  <si>
    <t>簽收</t>
    <phoneticPr fontId="11" type="noConversion"/>
  </si>
  <si>
    <t>週六</t>
    <phoneticPr fontId="11" type="noConversion"/>
  </si>
  <si>
    <t>王啟</t>
    <phoneticPr fontId="11" type="noConversion"/>
  </si>
  <si>
    <t>將將</t>
    <phoneticPr fontId="11" type="noConversion"/>
  </si>
  <si>
    <t>bary</t>
    <phoneticPr fontId="11" type="noConversion"/>
  </si>
  <si>
    <t>八寶</t>
    <phoneticPr fontId="11" type="noConversion"/>
  </si>
  <si>
    <t>可愛</t>
    <phoneticPr fontId="11" type="noConversion"/>
  </si>
  <si>
    <t>可哥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</si>
</sst>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_ * #,##0.00_ ;_ * \-#,##0.00_ ;_ * &quot;-&quot;??_ ;_ @_ "/>
    <numFmt numFmtId="180" formatCode="[DBNum1][$-804]yyyy&quot;年&quot;m&quot;月&quot;d&quot;日&quot;;@"/>
    <numFmt numFmtId="181" formatCode="#,##0_);[Red]\(#,##0\)"/>
  </numFmts>
  <fonts count="12">
    <font>
      <sz val="12"/>
      <name val="宋体"/>
      <charset val="134"/>
    </font>
    <font>
      <sz val="10"/>
      <name val="宋体"/>
    </font>
    <font>
      <b/>
      <sz val="14"/>
      <color rgb="FFFF0000"/>
      <name val="宋体"/>
    </font>
    <font>
      <sz val="10"/>
      <color rgb="FFFF0000"/>
      <name val="宋体"/>
    </font>
    <font>
      <b/>
      <sz val="10"/>
      <name val="宋体"/>
    </font>
    <font>
      <b/>
      <sz val="16"/>
      <name val="宋体"/>
    </font>
    <font>
      <sz val="10"/>
      <color theme="1"/>
      <name val="宋体"/>
    </font>
    <font>
      <sz val="10"/>
      <color rgb="FFFF0000"/>
      <name val="Times New Roman"/>
    </font>
    <font>
      <sz val="10"/>
      <name val="Times New Roman"/>
    </font>
    <font>
      <sz val="10"/>
      <color theme="1"/>
      <name val="Times New Roman"/>
    </font>
    <font>
      <sz val="12"/>
      <name val="宋体"/>
    </font>
    <font>
      <sz val="9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8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ill="1"/>
    <xf numFmtId="180" fontId="3" fillId="0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3" borderId="0" xfId="0" applyNumberFormat="1" applyFont="1" applyFill="1" applyBorder="1" applyAlignment="1">
      <alignment horizontal="left" vertical="center"/>
    </xf>
    <xf numFmtId="181" fontId="4" fillId="3" borderId="0" xfId="0" applyNumberFormat="1" applyFont="1" applyFill="1" applyBorder="1" applyAlignment="1">
      <alignment horizontal="center" vertical="center"/>
    </xf>
    <xf numFmtId="181" fontId="1" fillId="3" borderId="0" xfId="0" applyNumberFormat="1" applyFont="1" applyFill="1" applyBorder="1" applyAlignment="1">
      <alignment horizontal="center" vertical="center"/>
    </xf>
    <xf numFmtId="181" fontId="1" fillId="3" borderId="0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right" vertical="center" shrinkToFit="1"/>
    </xf>
    <xf numFmtId="49" fontId="1" fillId="3" borderId="1" xfId="0" applyNumberFormat="1" applyFont="1" applyFill="1" applyBorder="1" applyAlignment="1">
      <alignment horizontal="center" vertical="center" wrapText="1"/>
    </xf>
    <xf numFmtId="181" fontId="6" fillId="3" borderId="1" xfId="0" applyNumberFormat="1" applyFont="1" applyFill="1" applyBorder="1" applyAlignment="1">
      <alignment horizontal="center" vertical="center"/>
    </xf>
    <xf numFmtId="181" fontId="6" fillId="3" borderId="2" xfId="0" applyNumberFormat="1" applyFont="1" applyFill="1" applyBorder="1" applyAlignment="1">
      <alignment horizontal="center" vertical="center"/>
    </xf>
    <xf numFmtId="181" fontId="6" fillId="3" borderId="1" xfId="0" applyNumberFormat="1" applyFont="1" applyFill="1" applyBorder="1" applyAlignment="1">
      <alignment horizontal="right" vertical="center"/>
    </xf>
    <xf numFmtId="181" fontId="3" fillId="3" borderId="1" xfId="0" applyNumberFormat="1" applyFont="1" applyFill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7" fillId="3" borderId="1" xfId="0" applyNumberFormat="1" applyFont="1" applyFill="1" applyBorder="1" applyAlignment="1">
      <alignment horizontal="right" vertical="center" shrinkToFit="1"/>
    </xf>
    <xf numFmtId="181" fontId="1" fillId="0" borderId="1" xfId="0" applyNumberFormat="1" applyFont="1" applyFill="1" applyBorder="1" applyAlignment="1">
      <alignment horizontal="center" vertical="center"/>
    </xf>
    <xf numFmtId="181" fontId="1" fillId="3" borderId="1" xfId="0" applyNumberFormat="1" applyFont="1" applyFill="1" applyBorder="1" applyAlignment="1">
      <alignment horizontal="center" vertical="center"/>
    </xf>
    <xf numFmtId="181" fontId="1" fillId="3" borderId="2" xfId="0" applyNumberFormat="1" applyFont="1" applyFill="1" applyBorder="1" applyAlignment="1">
      <alignment horizontal="center" vertical="center"/>
    </xf>
    <xf numFmtId="181" fontId="1" fillId="3" borderId="1" xfId="0" applyNumberFormat="1" applyFont="1" applyFill="1" applyBorder="1" applyAlignment="1">
      <alignment horizontal="right" vertical="center"/>
    </xf>
    <xf numFmtId="181" fontId="8" fillId="3" borderId="1" xfId="0" applyNumberFormat="1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vertical="center"/>
    </xf>
    <xf numFmtId="181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1" fontId="1" fillId="3" borderId="0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 shrinkToFit="1"/>
    </xf>
    <xf numFmtId="49" fontId="1" fillId="4" borderId="1" xfId="1" applyNumberFormat="1" applyFont="1" applyFill="1" applyBorder="1" applyAlignment="1">
      <alignment horizontal="right" vertical="center" shrinkToFit="1"/>
    </xf>
    <xf numFmtId="181" fontId="8" fillId="0" borderId="1" xfId="1" applyNumberFormat="1" applyFont="1" applyFill="1" applyBorder="1" applyAlignment="1">
      <alignment horizontal="right" vertical="center" shrinkToFit="1"/>
    </xf>
    <xf numFmtId="181" fontId="1" fillId="3" borderId="1" xfId="0" applyNumberFormat="1" applyFont="1" applyFill="1" applyBorder="1" applyAlignment="1">
      <alignment vertical="center"/>
    </xf>
    <xf numFmtId="181" fontId="9" fillId="3" borderId="1" xfId="0" applyNumberFormat="1" applyFont="1" applyFill="1" applyBorder="1" applyAlignment="1">
      <alignment horizontal="right" vertical="center" shrinkToFit="1"/>
    </xf>
    <xf numFmtId="181" fontId="9" fillId="3" borderId="1" xfId="0" applyNumberFormat="1" applyFont="1" applyFill="1" applyBorder="1" applyAlignment="1">
      <alignment vertical="center" shrinkToFit="1"/>
    </xf>
    <xf numFmtId="181" fontId="7" fillId="3" borderId="1" xfId="0" applyNumberFormat="1" applyFont="1" applyFill="1" applyBorder="1" applyAlignment="1">
      <alignment vertical="center" shrinkToFit="1"/>
    </xf>
    <xf numFmtId="181" fontId="8" fillId="3" borderId="1" xfId="0" applyNumberFormat="1" applyFont="1" applyFill="1" applyBorder="1" applyAlignment="1">
      <alignment vertical="center" shrinkToFit="1"/>
    </xf>
    <xf numFmtId="49" fontId="1" fillId="0" borderId="0" xfId="0" applyNumberFormat="1" applyFont="1" applyAlignment="1">
      <alignment vertical="center"/>
    </xf>
    <xf numFmtId="181" fontId="3" fillId="3" borderId="0" xfId="0" applyNumberFormat="1" applyFont="1" applyFill="1" applyBorder="1" applyAlignment="1">
      <alignment horizontal="left" vertical="center"/>
    </xf>
    <xf numFmtId="181" fontId="1" fillId="5" borderId="1" xfId="0" applyNumberFormat="1" applyFont="1" applyFill="1" applyBorder="1" applyAlignment="1">
      <alignment horizontal="center" vertical="center" wrapText="1"/>
    </xf>
    <xf numFmtId="181" fontId="1" fillId="5" borderId="1" xfId="0" applyNumberFormat="1" applyFont="1" applyFill="1" applyBorder="1" applyAlignment="1">
      <alignment horizontal="center" vertical="center"/>
    </xf>
    <xf numFmtId="181" fontId="1" fillId="5" borderId="1" xfId="0" applyNumberFormat="1" applyFont="1" applyFill="1" applyBorder="1" applyAlignment="1">
      <alignment horizontal="right" vertical="center" shrinkToFit="1"/>
    </xf>
    <xf numFmtId="181" fontId="3" fillId="3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1" fillId="5" borderId="1" xfId="0" applyNumberFormat="1" applyFont="1" applyFill="1" applyBorder="1" applyAlignment="1">
      <alignment horizontal="center" vertical="center" shrinkToFit="1"/>
    </xf>
    <xf numFmtId="181" fontId="1" fillId="5" borderId="1" xfId="1" applyNumberFormat="1" applyFont="1" applyFill="1" applyBorder="1" applyAlignment="1">
      <alignment horizontal="right" vertical="center" shrinkToFit="1"/>
    </xf>
    <xf numFmtId="181" fontId="1" fillId="3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89">
    <dxf>
      <font>
        <color rgb="FFFFFFFF"/>
      </font>
      <fill>
        <patternFill patternType="none"/>
      </fill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indexed="9"/>
      </font>
      <fill>
        <patternFill patternType="solid">
          <bgColor indexed="9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rgb="FFFFFFFF"/>
      </font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indexed="9"/>
      </font>
      <fill>
        <patternFill patternType="solid">
          <bgColor indexed="9"/>
        </patternFill>
      </fill>
    </dxf>
    <dxf>
      <fill>
        <patternFill patternType="solid">
          <bgColor rgb="FFFFC7CE"/>
        </patternFill>
      </fill>
    </dxf>
    <dxf>
      <font>
        <color rgb="FFFFFFFF"/>
      </font>
    </dxf>
    <dxf>
      <font>
        <color rgb="FFFFFFFF"/>
      </font>
      <fill>
        <patternFill patternType="none"/>
      </fill>
    </dxf>
    <dxf>
      <font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FFDDEBF7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82"/>
  <sheetViews>
    <sheetView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ColWidth="9" defaultRowHeight="23.25" customHeight="1"/>
  <cols>
    <col min="1" max="1" width="7.75" style="17" customWidth="1"/>
    <col min="2" max="3" width="9" style="17"/>
    <col min="4" max="4" width="5.625" style="17" customWidth="1"/>
    <col min="5" max="5" width="7.75" style="18" customWidth="1"/>
    <col min="6" max="7" width="6.75" style="18" customWidth="1"/>
    <col min="8" max="9" width="9" style="18"/>
    <col min="10" max="13" width="6.625" style="18" customWidth="1"/>
    <col min="14" max="14" width="9.625" style="2" customWidth="1"/>
    <col min="15" max="15" width="17.875" style="17" customWidth="1"/>
    <col min="16" max="16" width="9" style="50"/>
    <col min="17" max="255" width="9" style="17"/>
  </cols>
  <sheetData>
    <row r="1" spans="1:16" ht="30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7"/>
    </row>
    <row r="2" spans="1:16" ht="18.75" customHeight="1">
      <c r="A2" s="51" t="s">
        <v>1</v>
      </c>
      <c r="B2" s="20"/>
      <c r="C2" s="20"/>
      <c r="D2" s="20"/>
      <c r="E2" s="20"/>
      <c r="F2" s="21"/>
      <c r="G2" s="21"/>
      <c r="H2" s="22"/>
      <c r="I2" s="22"/>
      <c r="J2" s="41"/>
      <c r="K2" s="41"/>
      <c r="L2" s="41"/>
      <c r="M2" s="41"/>
      <c r="N2" s="16"/>
      <c r="O2" s="41"/>
      <c r="P2" s="17"/>
    </row>
    <row r="3" spans="1:16" ht="21.75" customHeight="1">
      <c r="A3" s="52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10</v>
      </c>
      <c r="J3" s="57" t="s">
        <v>11</v>
      </c>
      <c r="K3" s="57" t="s">
        <v>12</v>
      </c>
      <c r="L3" s="57" t="s">
        <v>13</v>
      </c>
      <c r="M3" s="57" t="s">
        <v>14</v>
      </c>
      <c r="N3" s="58" t="s">
        <v>15</v>
      </c>
      <c r="O3" s="53" t="s">
        <v>16</v>
      </c>
    </row>
    <row r="4" spans="1:16" ht="21.75" customHeight="1">
      <c r="A4" s="26" t="s">
        <v>17</v>
      </c>
      <c r="B4" s="55" t="s">
        <v>18</v>
      </c>
      <c r="C4" s="55" t="e">
        <f>VLOOKUP($B4,#REF!,2,0)</f>
        <v>#REF!</v>
      </c>
      <c r="D4" s="55" t="e">
        <f>VLOOKUP($B4,#REF!,3,0)</f>
        <v>#REF!</v>
      </c>
      <c r="E4" s="55" t="e">
        <f>VLOOKUP($B4,#REF!,4,0)</f>
        <v>#REF!</v>
      </c>
      <c r="F4" s="55" t="e">
        <f>VLOOKUP($B4,#REF!,5,0)</f>
        <v>#REF!</v>
      </c>
      <c r="G4" s="55" t="e">
        <f>VLOOKUP($B4,#REF!,6,0)</f>
        <v>#REF!</v>
      </c>
      <c r="H4" s="55" t="e">
        <f>VLOOKUP($B4,#REF!,7,0)</f>
        <v>#REF!</v>
      </c>
      <c r="I4" s="55" t="e">
        <f>VLOOKUP($B4,#REF!,8,0)</f>
        <v>#REF!</v>
      </c>
      <c r="J4" s="55" t="e">
        <f>VLOOKUP($B4,#REF!,9,0)</f>
        <v>#REF!</v>
      </c>
      <c r="K4" s="55" t="e">
        <f>VLOOKUP($B4,#REF!,10,0)</f>
        <v>#REF!</v>
      </c>
      <c r="L4" s="55" t="e">
        <f>VLOOKUP($B4,#REF!,11,0)</f>
        <v>#REF!</v>
      </c>
      <c r="M4" s="55" t="e">
        <f>VLOOKUP($B4,#REF!,12,0)</f>
        <v>#REF!</v>
      </c>
      <c r="N4" s="55" t="e">
        <f>VLOOKUP($B4,#REF!,13,0)</f>
        <v>#REF!</v>
      </c>
      <c r="O4" s="45"/>
    </row>
    <row r="5" spans="1:16" ht="21.75" customHeight="1">
      <c r="A5" s="51" t="str">
        <f>+A2</f>
        <v>二零一八年十月份工资单</v>
      </c>
      <c r="B5" s="20"/>
      <c r="C5" s="20"/>
      <c r="D5" s="20"/>
      <c r="E5" s="20"/>
      <c r="F5" s="21"/>
      <c r="G5" s="21"/>
      <c r="H5" s="22"/>
      <c r="I5" s="22"/>
      <c r="J5" s="41"/>
      <c r="K5" s="41"/>
      <c r="L5" s="41"/>
      <c r="M5" s="41"/>
      <c r="N5" s="59"/>
      <c r="O5" s="41"/>
      <c r="P5" s="17"/>
    </row>
    <row r="6" spans="1:16" ht="21.75" customHeight="1">
      <c r="A6" s="52" t="s">
        <v>2</v>
      </c>
      <c r="B6" s="53" t="s">
        <v>3</v>
      </c>
      <c r="C6" s="53" t="s">
        <v>4</v>
      </c>
      <c r="D6" s="53" t="s">
        <v>5</v>
      </c>
      <c r="E6" s="53" t="s">
        <v>6</v>
      </c>
      <c r="F6" s="53" t="s">
        <v>7</v>
      </c>
      <c r="G6" s="53" t="s">
        <v>8</v>
      </c>
      <c r="H6" s="54" t="s">
        <v>9</v>
      </c>
      <c r="I6" s="54" t="s">
        <v>10</v>
      </c>
      <c r="J6" s="57" t="s">
        <v>11</v>
      </c>
      <c r="K6" s="57" t="s">
        <v>12</v>
      </c>
      <c r="L6" s="57" t="s">
        <v>13</v>
      </c>
      <c r="M6" s="57" t="s">
        <v>14</v>
      </c>
      <c r="N6" s="58" t="s">
        <v>15</v>
      </c>
      <c r="O6" s="53" t="s">
        <v>16</v>
      </c>
      <c r="P6" s="17"/>
    </row>
    <row r="7" spans="1:16" ht="21.75" customHeight="1">
      <c r="A7" s="26" t="s">
        <v>19</v>
      </c>
      <c r="B7" s="56" t="s">
        <v>20</v>
      </c>
      <c r="C7" s="55" t="e">
        <f>VLOOKUP($B7,#REF!,2,0)</f>
        <v>#REF!</v>
      </c>
      <c r="D7" s="55" t="e">
        <f>VLOOKUP($B7,#REF!,3,0)</f>
        <v>#REF!</v>
      </c>
      <c r="E7" s="55" t="e">
        <f>VLOOKUP($B7,#REF!,4,0)</f>
        <v>#REF!</v>
      </c>
      <c r="F7" s="55" t="e">
        <f>VLOOKUP($B7,#REF!,5,0)</f>
        <v>#REF!</v>
      </c>
      <c r="G7" s="55" t="e">
        <f>VLOOKUP($B7,#REF!,6,0)</f>
        <v>#REF!</v>
      </c>
      <c r="H7" s="55" t="e">
        <f>VLOOKUP($B7,#REF!,7,0)</f>
        <v>#REF!</v>
      </c>
      <c r="I7" s="55" t="e">
        <f>VLOOKUP($B7,#REF!,8,0)</f>
        <v>#REF!</v>
      </c>
      <c r="J7" s="55" t="e">
        <f>VLOOKUP($B7,#REF!,9,0)</f>
        <v>#REF!</v>
      </c>
      <c r="K7" s="55" t="e">
        <f>VLOOKUP($B7,#REF!,10,0)</f>
        <v>#REF!</v>
      </c>
      <c r="L7" s="55" t="e">
        <f>VLOOKUP($B7,#REF!,11,0)</f>
        <v>#REF!</v>
      </c>
      <c r="M7" s="55" t="e">
        <f>VLOOKUP($B7,#REF!,12,0)</f>
        <v>#REF!</v>
      </c>
      <c r="N7" s="55" t="e">
        <f>VLOOKUP($B7,#REF!,13,0)</f>
        <v>#REF!</v>
      </c>
      <c r="O7" s="45"/>
    </row>
    <row r="8" spans="1:16" ht="21.75" customHeight="1">
      <c r="A8" s="51" t="str">
        <f>+A56</f>
        <v>二零一八年十月份工资单</v>
      </c>
      <c r="B8" s="20"/>
      <c r="C8" s="20"/>
      <c r="D8" s="20"/>
      <c r="E8" s="20"/>
      <c r="F8" s="21"/>
      <c r="G8" s="21"/>
      <c r="H8" s="22"/>
      <c r="I8" s="22"/>
      <c r="J8" s="41"/>
      <c r="K8" s="41"/>
      <c r="L8" s="41"/>
      <c r="M8" s="41"/>
      <c r="N8" s="59"/>
      <c r="O8" s="41"/>
      <c r="P8" s="17"/>
    </row>
    <row r="9" spans="1:16" ht="21.75" customHeight="1">
      <c r="A9" s="52" t="s">
        <v>2</v>
      </c>
      <c r="B9" s="53" t="s">
        <v>3</v>
      </c>
      <c r="C9" s="53" t="s">
        <v>4</v>
      </c>
      <c r="D9" s="53" t="s">
        <v>5</v>
      </c>
      <c r="E9" s="53" t="s">
        <v>6</v>
      </c>
      <c r="F9" s="53" t="s">
        <v>7</v>
      </c>
      <c r="G9" s="53" t="s">
        <v>8</v>
      </c>
      <c r="H9" s="54" t="s">
        <v>9</v>
      </c>
      <c r="I9" s="54" t="s">
        <v>10</v>
      </c>
      <c r="J9" s="57" t="s">
        <v>11</v>
      </c>
      <c r="K9" s="57" t="s">
        <v>12</v>
      </c>
      <c r="L9" s="57" t="s">
        <v>13</v>
      </c>
      <c r="M9" s="57" t="s">
        <v>14</v>
      </c>
      <c r="N9" s="58" t="s">
        <v>15</v>
      </c>
      <c r="O9" s="53" t="s">
        <v>16</v>
      </c>
      <c r="P9" s="17"/>
    </row>
    <row r="10" spans="1:16" ht="21.75" customHeight="1">
      <c r="A10" s="26" t="s">
        <v>21</v>
      </c>
      <c r="B10" s="56" t="s">
        <v>22</v>
      </c>
      <c r="C10" s="55" t="e">
        <f>VLOOKUP($B10,#REF!,2,0)</f>
        <v>#REF!</v>
      </c>
      <c r="D10" s="55" t="e">
        <f>VLOOKUP($B10,#REF!,3,0)</f>
        <v>#REF!</v>
      </c>
      <c r="E10" s="55" t="e">
        <f>VLOOKUP($B10,#REF!,4,0)</f>
        <v>#REF!</v>
      </c>
      <c r="F10" s="55" t="e">
        <f>VLOOKUP($B10,#REF!,5,0)</f>
        <v>#REF!</v>
      </c>
      <c r="G10" s="55" t="e">
        <f>VLOOKUP($B10,#REF!,6,0)</f>
        <v>#REF!</v>
      </c>
      <c r="H10" s="55" t="e">
        <f>VLOOKUP($B10,#REF!,7,0)</f>
        <v>#REF!</v>
      </c>
      <c r="I10" s="55" t="e">
        <f>VLOOKUP($B10,#REF!,8,0)</f>
        <v>#REF!</v>
      </c>
      <c r="J10" s="55" t="e">
        <f>VLOOKUP($B10,#REF!,9,0)</f>
        <v>#REF!</v>
      </c>
      <c r="K10" s="55" t="e">
        <f>VLOOKUP($B10,#REF!,10,0)</f>
        <v>#REF!</v>
      </c>
      <c r="L10" s="55" t="e">
        <f>VLOOKUP($B10,#REF!,11,0)</f>
        <v>#REF!</v>
      </c>
      <c r="M10" s="55" t="e">
        <f>VLOOKUP($B10,#REF!,12,0)</f>
        <v>#REF!</v>
      </c>
      <c r="N10" s="55" t="e">
        <f>VLOOKUP($B10,#REF!,13,0)</f>
        <v>#REF!</v>
      </c>
      <c r="O10" s="45"/>
    </row>
    <row r="11" spans="1:16" ht="21.75" customHeight="1">
      <c r="A11" s="51" t="str">
        <f>+A2</f>
        <v>二零一八年十月份工资单</v>
      </c>
      <c r="B11" s="20"/>
      <c r="C11" s="20"/>
      <c r="D11" s="20"/>
      <c r="E11" s="20"/>
      <c r="F11" s="21"/>
      <c r="G11" s="21"/>
      <c r="H11" s="22"/>
      <c r="I11" s="22"/>
      <c r="J11" s="41"/>
      <c r="K11" s="41"/>
      <c r="L11" s="41"/>
      <c r="M11" s="41"/>
      <c r="N11" s="59"/>
      <c r="O11" s="41"/>
      <c r="P11" s="17"/>
    </row>
    <row r="12" spans="1:16" ht="21.75" customHeight="1">
      <c r="A12" s="52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3" t="s">
        <v>7</v>
      </c>
      <c r="G12" s="53" t="s">
        <v>8</v>
      </c>
      <c r="H12" s="54" t="s">
        <v>9</v>
      </c>
      <c r="I12" s="54" t="s">
        <v>10</v>
      </c>
      <c r="J12" s="57" t="s">
        <v>11</v>
      </c>
      <c r="K12" s="57" t="s">
        <v>12</v>
      </c>
      <c r="L12" s="57" t="s">
        <v>13</v>
      </c>
      <c r="M12" s="57" t="s">
        <v>14</v>
      </c>
      <c r="N12" s="58" t="s">
        <v>15</v>
      </c>
      <c r="O12" s="53" t="s">
        <v>16</v>
      </c>
      <c r="P12" s="17"/>
    </row>
    <row r="13" spans="1:16" ht="21.75" customHeight="1">
      <c r="A13" s="26" t="s">
        <v>23</v>
      </c>
      <c r="B13" s="56" t="s">
        <v>24</v>
      </c>
      <c r="C13" s="55" t="e">
        <f>VLOOKUP($B13,#REF!,2,0)</f>
        <v>#REF!</v>
      </c>
      <c r="D13" s="55" t="e">
        <f>VLOOKUP($B13,#REF!,3,0)</f>
        <v>#REF!</v>
      </c>
      <c r="E13" s="55" t="e">
        <f>VLOOKUP($B13,#REF!,4,0)</f>
        <v>#REF!</v>
      </c>
      <c r="F13" s="55" t="e">
        <f>VLOOKUP($B13,#REF!,5,0)</f>
        <v>#REF!</v>
      </c>
      <c r="G13" s="55" t="e">
        <f>VLOOKUP($B13,#REF!,6,0)</f>
        <v>#REF!</v>
      </c>
      <c r="H13" s="55" t="e">
        <f>VLOOKUP($B13,#REF!,7,0)</f>
        <v>#REF!</v>
      </c>
      <c r="I13" s="55" t="e">
        <f>VLOOKUP($B13,#REF!,8,0)</f>
        <v>#REF!</v>
      </c>
      <c r="J13" s="55" t="e">
        <f>VLOOKUP($B13,#REF!,9,0)</f>
        <v>#REF!</v>
      </c>
      <c r="K13" s="55" t="e">
        <f>VLOOKUP($B13,#REF!,10,0)</f>
        <v>#REF!</v>
      </c>
      <c r="L13" s="55" t="e">
        <f>VLOOKUP($B13,#REF!,11,0)</f>
        <v>#REF!</v>
      </c>
      <c r="M13" s="55" t="e">
        <f>VLOOKUP($B13,#REF!,12,0)</f>
        <v>#REF!</v>
      </c>
      <c r="N13" s="55" t="e">
        <f>VLOOKUP($B13,#REF!,13,0)</f>
        <v>#REF!</v>
      </c>
      <c r="O13" s="45"/>
    </row>
    <row r="14" spans="1:16" ht="21.75" customHeight="1">
      <c r="A14" s="51" t="str">
        <f>+A11</f>
        <v>二零一八年十月份工资单</v>
      </c>
      <c r="B14" s="20"/>
      <c r="C14" s="20"/>
      <c r="D14" s="20"/>
      <c r="E14" s="20"/>
      <c r="F14" s="21"/>
      <c r="G14" s="21"/>
      <c r="H14" s="22"/>
      <c r="I14" s="22"/>
      <c r="J14" s="41"/>
      <c r="K14" s="41"/>
      <c r="L14" s="41"/>
      <c r="M14" s="41"/>
      <c r="N14" s="59"/>
      <c r="O14" s="41"/>
      <c r="P14" s="17"/>
    </row>
    <row r="15" spans="1:16" ht="21.75" customHeight="1">
      <c r="A15" s="52" t="s">
        <v>2</v>
      </c>
      <c r="B15" s="53" t="s">
        <v>3</v>
      </c>
      <c r="C15" s="53" t="s">
        <v>4</v>
      </c>
      <c r="D15" s="53" t="s">
        <v>5</v>
      </c>
      <c r="E15" s="53" t="s">
        <v>6</v>
      </c>
      <c r="F15" s="53" t="s">
        <v>7</v>
      </c>
      <c r="G15" s="53" t="s">
        <v>8</v>
      </c>
      <c r="H15" s="54" t="s">
        <v>9</v>
      </c>
      <c r="I15" s="54" t="s">
        <v>10</v>
      </c>
      <c r="J15" s="57" t="s">
        <v>11</v>
      </c>
      <c r="K15" s="57" t="s">
        <v>12</v>
      </c>
      <c r="L15" s="57" t="s">
        <v>13</v>
      </c>
      <c r="M15" s="57" t="s">
        <v>14</v>
      </c>
      <c r="N15" s="58" t="s">
        <v>15</v>
      </c>
      <c r="O15" s="53" t="s">
        <v>16</v>
      </c>
      <c r="P15" s="17"/>
    </row>
    <row r="16" spans="1:16" ht="21.75" customHeight="1">
      <c r="A16" s="26" t="s">
        <v>25</v>
      </c>
      <c r="B16" s="56" t="s">
        <v>26</v>
      </c>
      <c r="C16" s="55" t="e">
        <f>VLOOKUP($B16,#REF!,2,0)</f>
        <v>#REF!</v>
      </c>
      <c r="D16" s="55" t="e">
        <f>VLOOKUP($B16,#REF!,3,0)</f>
        <v>#REF!</v>
      </c>
      <c r="E16" s="55" t="e">
        <f>VLOOKUP($B16,#REF!,4,0)</f>
        <v>#REF!</v>
      </c>
      <c r="F16" s="55" t="e">
        <f>VLOOKUP($B16,#REF!,5,0)</f>
        <v>#REF!</v>
      </c>
      <c r="G16" s="55" t="e">
        <f>VLOOKUP($B16,#REF!,6,0)</f>
        <v>#REF!</v>
      </c>
      <c r="H16" s="55" t="e">
        <f>VLOOKUP($B16,#REF!,7,0)</f>
        <v>#REF!</v>
      </c>
      <c r="I16" s="55" t="e">
        <f>VLOOKUP($B16,#REF!,8,0)</f>
        <v>#REF!</v>
      </c>
      <c r="J16" s="55" t="e">
        <f>VLOOKUP($B16,#REF!,9,0)</f>
        <v>#REF!</v>
      </c>
      <c r="K16" s="55" t="e">
        <f>VLOOKUP($B16,#REF!,10,0)</f>
        <v>#REF!</v>
      </c>
      <c r="L16" s="55" t="e">
        <f>VLOOKUP($B16,#REF!,11,0)</f>
        <v>#REF!</v>
      </c>
      <c r="M16" s="55" t="e">
        <f>VLOOKUP($B16,#REF!,12,0)</f>
        <v>#REF!</v>
      </c>
      <c r="N16" s="34" t="e">
        <f>VLOOKUP($B16,#REF!,13,0)</f>
        <v>#REF!</v>
      </c>
      <c r="O16" s="45"/>
    </row>
    <row r="17" spans="1:16" ht="21.75" customHeight="1">
      <c r="A17" s="51" t="str">
        <f>+A14</f>
        <v>二零一八年十月份工资单</v>
      </c>
      <c r="B17" s="20"/>
      <c r="C17" s="20"/>
      <c r="D17" s="20"/>
      <c r="E17" s="20"/>
      <c r="F17" s="21"/>
      <c r="G17" s="21"/>
      <c r="H17" s="22"/>
      <c r="I17" s="22"/>
      <c r="J17" s="41"/>
      <c r="K17" s="41"/>
      <c r="L17" s="41"/>
      <c r="M17" s="41"/>
      <c r="N17" s="59"/>
      <c r="O17" s="41"/>
      <c r="P17" s="17"/>
    </row>
    <row r="18" spans="1:16" ht="21.75" customHeight="1">
      <c r="A18" s="52" t="s">
        <v>2</v>
      </c>
      <c r="B18" s="53" t="s">
        <v>3</v>
      </c>
      <c r="C18" s="53" t="s">
        <v>4</v>
      </c>
      <c r="D18" s="53" t="s">
        <v>5</v>
      </c>
      <c r="E18" s="53" t="s">
        <v>6</v>
      </c>
      <c r="F18" s="53" t="s">
        <v>7</v>
      </c>
      <c r="G18" s="53" t="s">
        <v>8</v>
      </c>
      <c r="H18" s="54" t="s">
        <v>9</v>
      </c>
      <c r="I18" s="54" t="s">
        <v>10</v>
      </c>
      <c r="J18" s="57" t="s">
        <v>11</v>
      </c>
      <c r="K18" s="57" t="s">
        <v>12</v>
      </c>
      <c r="L18" s="57" t="s">
        <v>13</v>
      </c>
      <c r="M18" s="57" t="s">
        <v>14</v>
      </c>
      <c r="N18" s="58" t="s">
        <v>15</v>
      </c>
      <c r="O18" s="53" t="s">
        <v>16</v>
      </c>
      <c r="P18" s="17"/>
    </row>
    <row r="19" spans="1:16" ht="21.75" customHeight="1">
      <c r="A19" s="26" t="s">
        <v>27</v>
      </c>
      <c r="B19" s="33"/>
      <c r="C19" s="34" t="e">
        <f>VLOOKUP($B19,#REF!,2,0)</f>
        <v>#REF!</v>
      </c>
      <c r="D19" s="34" t="e">
        <f>VLOOKUP($B19,#REF!,3,0)</f>
        <v>#REF!</v>
      </c>
      <c r="E19" s="34" t="e">
        <f>VLOOKUP($B19,#REF!,4,0)</f>
        <v>#REF!</v>
      </c>
      <c r="F19" s="34" t="e">
        <f>VLOOKUP($B19,#REF!,5,0)</f>
        <v>#REF!</v>
      </c>
      <c r="G19" s="34" t="e">
        <f>VLOOKUP($B19,#REF!,6,0)</f>
        <v>#REF!</v>
      </c>
      <c r="H19" s="34" t="e">
        <f>VLOOKUP($B19,#REF!,7,0)</f>
        <v>#REF!</v>
      </c>
      <c r="I19" s="34" t="e">
        <f>VLOOKUP($B19,#REF!,8,0)</f>
        <v>#REF!</v>
      </c>
      <c r="J19" s="34" t="e">
        <f>VLOOKUP($B19,#REF!,9,0)</f>
        <v>#REF!</v>
      </c>
      <c r="K19" s="34" t="e">
        <f>VLOOKUP($B19,#REF!,10,0)</f>
        <v>#REF!</v>
      </c>
      <c r="L19" s="34" t="e">
        <f>VLOOKUP($B19,#REF!,11,0)</f>
        <v>#REF!</v>
      </c>
      <c r="M19" s="34" t="e">
        <f>VLOOKUP($B19,#REF!,12,0)</f>
        <v>#REF!</v>
      </c>
      <c r="N19" s="34" t="e">
        <f>VLOOKUP($B19,#REF!,13,0)</f>
        <v>#REF!</v>
      </c>
      <c r="O19" s="45"/>
    </row>
    <row r="20" spans="1:16" ht="21.75" customHeight="1">
      <c r="A20" s="51" t="str">
        <f>+A17</f>
        <v>二零一八年十月份工资单</v>
      </c>
      <c r="B20" s="20"/>
      <c r="C20" s="20"/>
      <c r="D20" s="20"/>
      <c r="E20" s="20"/>
      <c r="F20" s="21"/>
      <c r="G20" s="21"/>
      <c r="H20" s="22"/>
      <c r="I20" s="22"/>
      <c r="J20" s="41"/>
      <c r="K20" s="41"/>
      <c r="L20" s="41"/>
      <c r="M20" s="41"/>
      <c r="N20" s="59"/>
      <c r="O20" s="41"/>
      <c r="P20" s="17"/>
    </row>
    <row r="21" spans="1:16" ht="21.75" customHeight="1">
      <c r="A21" s="52" t="s">
        <v>2</v>
      </c>
      <c r="B21" s="53" t="s">
        <v>3</v>
      </c>
      <c r="C21" s="53" t="s">
        <v>4</v>
      </c>
      <c r="D21" s="53" t="s">
        <v>5</v>
      </c>
      <c r="E21" s="53" t="s">
        <v>6</v>
      </c>
      <c r="F21" s="53" t="s">
        <v>7</v>
      </c>
      <c r="G21" s="53" t="s">
        <v>8</v>
      </c>
      <c r="H21" s="54" t="s">
        <v>9</v>
      </c>
      <c r="I21" s="54" t="s">
        <v>10</v>
      </c>
      <c r="J21" s="57" t="s">
        <v>11</v>
      </c>
      <c r="K21" s="57" t="s">
        <v>12</v>
      </c>
      <c r="L21" s="57" t="s">
        <v>13</v>
      </c>
      <c r="M21" s="57" t="s">
        <v>14</v>
      </c>
      <c r="N21" s="58" t="s">
        <v>15</v>
      </c>
      <c r="O21" s="53" t="s">
        <v>16</v>
      </c>
      <c r="P21" s="17"/>
    </row>
    <row r="22" spans="1:16" ht="21.75" customHeight="1">
      <c r="A22" s="26" t="s">
        <v>28</v>
      </c>
      <c r="B22" s="33"/>
      <c r="C22" s="34" t="e">
        <f>VLOOKUP($B22,#REF!,2,0)</f>
        <v>#REF!</v>
      </c>
      <c r="D22" s="34" t="e">
        <f>VLOOKUP($B22,#REF!,3,0)</f>
        <v>#REF!</v>
      </c>
      <c r="E22" s="34" t="e">
        <f>VLOOKUP($B22,#REF!,4,0)</f>
        <v>#REF!</v>
      </c>
      <c r="F22" s="34" t="e">
        <f>VLOOKUP($B22,#REF!,5,0)</f>
        <v>#REF!</v>
      </c>
      <c r="G22" s="34" t="e">
        <f>VLOOKUP($B22,#REF!,6,0)</f>
        <v>#REF!</v>
      </c>
      <c r="H22" s="34" t="e">
        <f>VLOOKUP($B22,#REF!,7,0)</f>
        <v>#REF!</v>
      </c>
      <c r="I22" s="34" t="e">
        <f>VLOOKUP($B22,#REF!,8,0)</f>
        <v>#REF!</v>
      </c>
      <c r="J22" s="34" t="e">
        <f>VLOOKUP($B22,#REF!,9,0)</f>
        <v>#REF!</v>
      </c>
      <c r="K22" s="34" t="e">
        <f>VLOOKUP($B22,#REF!,10,0)</f>
        <v>#REF!</v>
      </c>
      <c r="L22" s="34" t="e">
        <f>VLOOKUP($B22,#REF!,11,0)</f>
        <v>#REF!</v>
      </c>
      <c r="M22" s="34" t="e">
        <f>VLOOKUP($B22,#REF!,12,0)</f>
        <v>#REF!</v>
      </c>
      <c r="N22" s="34" t="e">
        <f>VLOOKUP($B22,#REF!,13,0)</f>
        <v>#REF!</v>
      </c>
      <c r="O22" s="45"/>
    </row>
    <row r="23" spans="1:16" ht="21.75" customHeight="1">
      <c r="A23" s="51" t="str">
        <f>+A20</f>
        <v>二零一八年十月份工资单</v>
      </c>
      <c r="B23" s="20"/>
      <c r="C23" s="20"/>
      <c r="D23" s="20"/>
      <c r="E23" s="20"/>
      <c r="F23" s="21"/>
      <c r="G23" s="21"/>
      <c r="H23" s="22"/>
      <c r="I23" s="22"/>
      <c r="J23" s="41"/>
      <c r="K23" s="41"/>
      <c r="L23" s="41"/>
      <c r="M23" s="41"/>
      <c r="N23" s="59"/>
      <c r="O23" s="41"/>
      <c r="P23" s="17"/>
    </row>
    <row r="24" spans="1:16" ht="21.75" customHeight="1">
      <c r="A24" s="52" t="s">
        <v>2</v>
      </c>
      <c r="B24" s="53" t="s">
        <v>3</v>
      </c>
      <c r="C24" s="53" t="s">
        <v>4</v>
      </c>
      <c r="D24" s="53" t="s">
        <v>5</v>
      </c>
      <c r="E24" s="53" t="s">
        <v>6</v>
      </c>
      <c r="F24" s="53" t="s">
        <v>7</v>
      </c>
      <c r="G24" s="53" t="s">
        <v>8</v>
      </c>
      <c r="H24" s="54" t="s">
        <v>9</v>
      </c>
      <c r="I24" s="54" t="s">
        <v>10</v>
      </c>
      <c r="J24" s="57" t="s">
        <v>11</v>
      </c>
      <c r="K24" s="57" t="s">
        <v>12</v>
      </c>
      <c r="L24" s="57" t="s">
        <v>13</v>
      </c>
      <c r="M24" s="57" t="s">
        <v>14</v>
      </c>
      <c r="N24" s="58" t="s">
        <v>15</v>
      </c>
      <c r="O24" s="53" t="s">
        <v>16</v>
      </c>
      <c r="P24" s="17"/>
    </row>
    <row r="25" spans="1:16" ht="21.75" customHeight="1">
      <c r="A25" s="26" t="s">
        <v>29</v>
      </c>
      <c r="B25" s="33"/>
      <c r="C25" s="34" t="e">
        <f>VLOOKUP($B25,#REF!,2,0)</f>
        <v>#REF!</v>
      </c>
      <c r="D25" s="34" t="e">
        <f>VLOOKUP($B25,#REF!,3,0)</f>
        <v>#REF!</v>
      </c>
      <c r="E25" s="34" t="e">
        <f>VLOOKUP($B25,#REF!,4,0)</f>
        <v>#REF!</v>
      </c>
      <c r="F25" s="34" t="e">
        <f>VLOOKUP($B25,#REF!,5,0)</f>
        <v>#REF!</v>
      </c>
      <c r="G25" s="34" t="e">
        <f>VLOOKUP($B25,#REF!,6,0)</f>
        <v>#REF!</v>
      </c>
      <c r="H25" s="34" t="e">
        <f>VLOOKUP($B25,#REF!,7,0)</f>
        <v>#REF!</v>
      </c>
      <c r="I25" s="34" t="e">
        <f>VLOOKUP($B25,#REF!,8,0)</f>
        <v>#REF!</v>
      </c>
      <c r="J25" s="34" t="e">
        <f>VLOOKUP($B25,#REF!,9,0)</f>
        <v>#REF!</v>
      </c>
      <c r="K25" s="34" t="e">
        <f>VLOOKUP($B25,#REF!,10,0)</f>
        <v>#REF!</v>
      </c>
      <c r="L25" s="34" t="e">
        <f>VLOOKUP($B25,#REF!,11,0)</f>
        <v>#REF!</v>
      </c>
      <c r="M25" s="34" t="e">
        <f>VLOOKUP($B25,#REF!,12,0)</f>
        <v>#REF!</v>
      </c>
      <c r="N25" s="34" t="e">
        <f>VLOOKUP($B25,#REF!,13,0)</f>
        <v>#REF!</v>
      </c>
      <c r="O25" s="45"/>
    </row>
    <row r="26" spans="1:16" ht="21.75" customHeight="1">
      <c r="A26" s="51" t="str">
        <f>+A20</f>
        <v>二零一八年十月份工资单</v>
      </c>
      <c r="B26" s="20"/>
      <c r="C26" s="20"/>
      <c r="D26" s="20"/>
      <c r="E26" s="20"/>
      <c r="F26" s="21"/>
      <c r="G26" s="21"/>
      <c r="H26" s="22"/>
      <c r="I26" s="22"/>
      <c r="J26" s="41"/>
      <c r="K26" s="41"/>
      <c r="L26" s="41"/>
      <c r="M26" s="41"/>
      <c r="N26" s="59"/>
      <c r="O26" s="41"/>
      <c r="P26" s="17"/>
    </row>
    <row r="27" spans="1:16" ht="21.75" customHeight="1">
      <c r="A27" s="52" t="s">
        <v>2</v>
      </c>
      <c r="B27" s="53" t="s">
        <v>3</v>
      </c>
      <c r="C27" s="53" t="s">
        <v>4</v>
      </c>
      <c r="D27" s="53" t="s">
        <v>5</v>
      </c>
      <c r="E27" s="53" t="s">
        <v>6</v>
      </c>
      <c r="F27" s="53" t="s">
        <v>7</v>
      </c>
      <c r="G27" s="53" t="s">
        <v>8</v>
      </c>
      <c r="H27" s="54" t="s">
        <v>9</v>
      </c>
      <c r="I27" s="54" t="s">
        <v>10</v>
      </c>
      <c r="J27" s="57" t="s">
        <v>11</v>
      </c>
      <c r="K27" s="57" t="s">
        <v>12</v>
      </c>
      <c r="L27" s="57" t="s">
        <v>13</v>
      </c>
      <c r="M27" s="57" t="s">
        <v>14</v>
      </c>
      <c r="N27" s="58" t="s">
        <v>15</v>
      </c>
      <c r="O27" s="53" t="s">
        <v>16</v>
      </c>
      <c r="P27" s="17"/>
    </row>
    <row r="28" spans="1:16" ht="21.75" customHeight="1">
      <c r="A28" s="26" t="s">
        <v>30</v>
      </c>
      <c r="B28" s="33"/>
      <c r="C28" s="34" t="e">
        <f>VLOOKUP($B28,#REF!,2,0)</f>
        <v>#REF!</v>
      </c>
      <c r="D28" s="34" t="e">
        <f>VLOOKUP($B28,#REF!,3,0)</f>
        <v>#REF!</v>
      </c>
      <c r="E28" s="34" t="e">
        <f>VLOOKUP($B28,#REF!,4,0)</f>
        <v>#REF!</v>
      </c>
      <c r="F28" s="34" t="e">
        <f>VLOOKUP($B28,#REF!,5,0)</f>
        <v>#REF!</v>
      </c>
      <c r="G28" s="34" t="e">
        <f>VLOOKUP($B28,#REF!,6,0)</f>
        <v>#REF!</v>
      </c>
      <c r="H28" s="34" t="e">
        <f>VLOOKUP($B28,#REF!,7,0)</f>
        <v>#REF!</v>
      </c>
      <c r="I28" s="34" t="e">
        <f>VLOOKUP($B28,#REF!,8,0)</f>
        <v>#REF!</v>
      </c>
      <c r="J28" s="34" t="e">
        <f>VLOOKUP($B28,#REF!,9,0)</f>
        <v>#REF!</v>
      </c>
      <c r="K28" s="34" t="e">
        <f>VLOOKUP($B28,#REF!,10,0)</f>
        <v>#REF!</v>
      </c>
      <c r="L28" s="34" t="e">
        <f>VLOOKUP($B28,#REF!,11,0)</f>
        <v>#REF!</v>
      </c>
      <c r="M28" s="34" t="e">
        <f>VLOOKUP($B28,#REF!,12,0)</f>
        <v>#REF!</v>
      </c>
      <c r="N28" s="34" t="e">
        <f>VLOOKUP($B28,#REF!,13,0)</f>
        <v>#REF!</v>
      </c>
      <c r="O28" s="45"/>
    </row>
    <row r="29" spans="1:16" ht="21.75" customHeight="1">
      <c r="A29" s="51" t="str">
        <f>+A23</f>
        <v>二零一八年十月份工资单</v>
      </c>
      <c r="B29" s="20"/>
      <c r="C29" s="20"/>
      <c r="D29" s="20"/>
      <c r="E29" s="20"/>
      <c r="F29" s="21"/>
      <c r="G29" s="21"/>
      <c r="H29" s="22"/>
      <c r="I29" s="22"/>
      <c r="J29" s="41"/>
      <c r="K29" s="41"/>
      <c r="L29" s="41"/>
      <c r="M29" s="41"/>
      <c r="N29" s="59"/>
      <c r="O29" s="41"/>
      <c r="P29" s="17"/>
    </row>
    <row r="30" spans="1:16" ht="21.75" customHeight="1">
      <c r="A30" s="52" t="s">
        <v>2</v>
      </c>
      <c r="B30" s="53" t="s">
        <v>3</v>
      </c>
      <c r="C30" s="53" t="s">
        <v>4</v>
      </c>
      <c r="D30" s="53" t="s">
        <v>5</v>
      </c>
      <c r="E30" s="53" t="s">
        <v>6</v>
      </c>
      <c r="F30" s="53" t="s">
        <v>7</v>
      </c>
      <c r="G30" s="53" t="s">
        <v>8</v>
      </c>
      <c r="H30" s="54" t="s">
        <v>9</v>
      </c>
      <c r="I30" s="54" t="s">
        <v>10</v>
      </c>
      <c r="J30" s="57" t="s">
        <v>11</v>
      </c>
      <c r="K30" s="57" t="s">
        <v>12</v>
      </c>
      <c r="L30" s="57" t="s">
        <v>13</v>
      </c>
      <c r="M30" s="57" t="s">
        <v>14</v>
      </c>
      <c r="N30" s="58" t="s">
        <v>15</v>
      </c>
      <c r="O30" s="53" t="s">
        <v>16</v>
      </c>
      <c r="P30" s="17"/>
    </row>
    <row r="31" spans="1:16" ht="21.75" customHeight="1">
      <c r="A31" s="26" t="s">
        <v>31</v>
      </c>
      <c r="B31" s="33"/>
      <c r="C31" s="34" t="e">
        <f>VLOOKUP($B31,#REF!,2,0)</f>
        <v>#REF!</v>
      </c>
      <c r="D31" s="34" t="e">
        <f>VLOOKUP($B31,#REF!,3,0)</f>
        <v>#REF!</v>
      </c>
      <c r="E31" s="34" t="e">
        <f>VLOOKUP($B31,#REF!,4,0)</f>
        <v>#REF!</v>
      </c>
      <c r="F31" s="34" t="e">
        <f>VLOOKUP($B31,#REF!,5,0)</f>
        <v>#REF!</v>
      </c>
      <c r="G31" s="34" t="e">
        <f>VLOOKUP($B31,#REF!,6,0)</f>
        <v>#REF!</v>
      </c>
      <c r="H31" s="34" t="e">
        <f>VLOOKUP($B31,#REF!,7,0)</f>
        <v>#REF!</v>
      </c>
      <c r="I31" s="34" t="e">
        <f>VLOOKUP($B31,#REF!,8,0)</f>
        <v>#REF!</v>
      </c>
      <c r="J31" s="34" t="e">
        <f>VLOOKUP($B31,#REF!,9,0)</f>
        <v>#REF!</v>
      </c>
      <c r="K31" s="34" t="e">
        <f>VLOOKUP($B31,#REF!,10,0)</f>
        <v>#REF!</v>
      </c>
      <c r="L31" s="34" t="e">
        <f>VLOOKUP($B31,#REF!,11,0)</f>
        <v>#REF!</v>
      </c>
      <c r="M31" s="34" t="e">
        <f>VLOOKUP($B31,#REF!,12,0)</f>
        <v>#REF!</v>
      </c>
      <c r="N31" s="34" t="e">
        <f>VLOOKUP($B31,#REF!,13,0)</f>
        <v>#REF!</v>
      </c>
      <c r="O31" s="45"/>
    </row>
    <row r="32" spans="1:16" ht="21.75" customHeight="1">
      <c r="A32" s="51" t="str">
        <f>+A26</f>
        <v>二零一八年十月份工资单</v>
      </c>
      <c r="B32" s="20"/>
      <c r="C32" s="20"/>
      <c r="D32" s="20"/>
      <c r="E32" s="20"/>
      <c r="F32" s="21"/>
      <c r="G32" s="21"/>
      <c r="H32" s="22"/>
      <c r="I32" s="22"/>
      <c r="J32" s="41"/>
      <c r="K32" s="41"/>
      <c r="L32" s="41"/>
      <c r="M32" s="41"/>
      <c r="N32" s="59"/>
      <c r="O32" s="41"/>
      <c r="P32" s="17"/>
    </row>
    <row r="33" spans="1:16" ht="21.75" customHeight="1">
      <c r="A33" s="52" t="s">
        <v>2</v>
      </c>
      <c r="B33" s="53" t="s">
        <v>3</v>
      </c>
      <c r="C33" s="53" t="s">
        <v>4</v>
      </c>
      <c r="D33" s="53" t="s">
        <v>5</v>
      </c>
      <c r="E33" s="53" t="s">
        <v>6</v>
      </c>
      <c r="F33" s="53" t="s">
        <v>7</v>
      </c>
      <c r="G33" s="53" t="s">
        <v>8</v>
      </c>
      <c r="H33" s="54" t="s">
        <v>9</v>
      </c>
      <c r="I33" s="54" t="s">
        <v>10</v>
      </c>
      <c r="J33" s="57" t="s">
        <v>11</v>
      </c>
      <c r="K33" s="57" t="s">
        <v>12</v>
      </c>
      <c r="L33" s="57" t="s">
        <v>13</v>
      </c>
      <c r="M33" s="57" t="s">
        <v>14</v>
      </c>
      <c r="N33" s="58" t="s">
        <v>15</v>
      </c>
      <c r="O33" s="53" t="s">
        <v>16</v>
      </c>
      <c r="P33" s="17"/>
    </row>
    <row r="34" spans="1:16" ht="21.75" customHeight="1">
      <c r="A34" s="26" t="s">
        <v>32</v>
      </c>
      <c r="B34" s="33"/>
      <c r="C34" s="34" t="e">
        <f>VLOOKUP($B34,#REF!,2,0)</f>
        <v>#REF!</v>
      </c>
      <c r="D34" s="34" t="e">
        <f>VLOOKUP($B34,#REF!,3,0)</f>
        <v>#REF!</v>
      </c>
      <c r="E34" s="34" t="e">
        <f>VLOOKUP($B34,#REF!,4,0)</f>
        <v>#REF!</v>
      </c>
      <c r="F34" s="34" t="e">
        <f>VLOOKUP($B34,#REF!,5,0)</f>
        <v>#REF!</v>
      </c>
      <c r="G34" s="34" t="e">
        <f>VLOOKUP($B34,#REF!,6,0)</f>
        <v>#REF!</v>
      </c>
      <c r="H34" s="34" t="e">
        <f>VLOOKUP($B34,#REF!,7,0)</f>
        <v>#REF!</v>
      </c>
      <c r="I34" s="34" t="e">
        <f>VLOOKUP($B34,#REF!,8,0)</f>
        <v>#REF!</v>
      </c>
      <c r="J34" s="34" t="e">
        <f>VLOOKUP($B34,#REF!,9,0)</f>
        <v>#REF!</v>
      </c>
      <c r="K34" s="34" t="e">
        <f>VLOOKUP($B34,#REF!,10,0)</f>
        <v>#REF!</v>
      </c>
      <c r="L34" s="34" t="e">
        <f>VLOOKUP($B34,#REF!,11,0)</f>
        <v>#REF!</v>
      </c>
      <c r="M34" s="34" t="e">
        <f>VLOOKUP($B34,#REF!,12,0)</f>
        <v>#REF!</v>
      </c>
      <c r="N34" s="34" t="e">
        <f>VLOOKUP($B34,#REF!,13,0)</f>
        <v>#REF!</v>
      </c>
      <c r="O34" s="45"/>
    </row>
    <row r="35" spans="1:16" ht="21.75" customHeight="1">
      <c r="A35" s="51" t="str">
        <f>+A29</f>
        <v>二零一八年十月份工资单</v>
      </c>
      <c r="B35" s="20"/>
      <c r="C35" s="20"/>
      <c r="D35" s="20"/>
      <c r="E35" s="20"/>
      <c r="F35" s="21"/>
      <c r="G35" s="21"/>
      <c r="H35" s="22"/>
      <c r="I35" s="22"/>
      <c r="J35" s="41"/>
      <c r="K35" s="41"/>
      <c r="L35" s="41"/>
      <c r="M35" s="41"/>
      <c r="N35" s="59"/>
      <c r="O35" s="41"/>
      <c r="P35" s="17"/>
    </row>
    <row r="36" spans="1:16" ht="21.75" customHeight="1">
      <c r="A36" s="52" t="s">
        <v>2</v>
      </c>
      <c r="B36" s="53" t="s">
        <v>3</v>
      </c>
      <c r="C36" s="53" t="s">
        <v>4</v>
      </c>
      <c r="D36" s="53" t="s">
        <v>5</v>
      </c>
      <c r="E36" s="53" t="s">
        <v>6</v>
      </c>
      <c r="F36" s="53" t="s">
        <v>7</v>
      </c>
      <c r="G36" s="53" t="s">
        <v>8</v>
      </c>
      <c r="H36" s="54" t="s">
        <v>9</v>
      </c>
      <c r="I36" s="54" t="s">
        <v>10</v>
      </c>
      <c r="J36" s="57" t="s">
        <v>11</v>
      </c>
      <c r="K36" s="57" t="s">
        <v>12</v>
      </c>
      <c r="L36" s="57" t="s">
        <v>13</v>
      </c>
      <c r="M36" s="57" t="s">
        <v>14</v>
      </c>
      <c r="N36" s="58" t="s">
        <v>15</v>
      </c>
      <c r="O36" s="53" t="s">
        <v>16</v>
      </c>
      <c r="P36" s="17"/>
    </row>
    <row r="37" spans="1:16" ht="21.75" customHeight="1">
      <c r="A37" s="26" t="s">
        <v>33</v>
      </c>
      <c r="B37" s="33"/>
      <c r="C37" s="34" t="e">
        <f>VLOOKUP($B37,#REF!,2,0)</f>
        <v>#REF!</v>
      </c>
      <c r="D37" s="34" t="e">
        <f>VLOOKUP($B37,#REF!,3,0)</f>
        <v>#REF!</v>
      </c>
      <c r="E37" s="34" t="e">
        <f>VLOOKUP($B37,#REF!,4,0)</f>
        <v>#REF!</v>
      </c>
      <c r="F37" s="34" t="e">
        <f>VLOOKUP($B37,#REF!,5,0)</f>
        <v>#REF!</v>
      </c>
      <c r="G37" s="34" t="e">
        <f>VLOOKUP($B37,#REF!,6,0)</f>
        <v>#REF!</v>
      </c>
      <c r="H37" s="34" t="e">
        <f>VLOOKUP($B37,#REF!,7,0)</f>
        <v>#REF!</v>
      </c>
      <c r="I37" s="34" t="e">
        <f>VLOOKUP($B37,#REF!,8,0)</f>
        <v>#REF!</v>
      </c>
      <c r="J37" s="34" t="e">
        <f>VLOOKUP($B37,#REF!,9,0)</f>
        <v>#REF!</v>
      </c>
      <c r="K37" s="34" t="e">
        <f>VLOOKUP($B37,#REF!,10,0)</f>
        <v>#REF!</v>
      </c>
      <c r="L37" s="34" t="e">
        <f>VLOOKUP($B37,#REF!,11,0)</f>
        <v>#REF!</v>
      </c>
      <c r="M37" s="34" t="e">
        <f>VLOOKUP($B37,#REF!,12,0)</f>
        <v>#REF!</v>
      </c>
      <c r="N37" s="34" t="e">
        <f>VLOOKUP($B37,#REF!,13,0)</f>
        <v>#REF!</v>
      </c>
      <c r="O37" s="45"/>
    </row>
    <row r="38" spans="1:16" ht="21.75" customHeight="1">
      <c r="A38" s="51" t="str">
        <f>+A32</f>
        <v>二零一八年十月份工资单</v>
      </c>
      <c r="B38" s="20"/>
      <c r="C38" s="20"/>
      <c r="D38" s="20"/>
      <c r="E38" s="20"/>
      <c r="F38" s="21"/>
      <c r="G38" s="21"/>
      <c r="H38" s="22"/>
      <c r="I38" s="22"/>
      <c r="J38" s="41"/>
      <c r="K38" s="41"/>
      <c r="L38" s="41"/>
      <c r="M38" s="41"/>
      <c r="N38" s="59"/>
      <c r="O38" s="41"/>
      <c r="P38" s="17"/>
    </row>
    <row r="39" spans="1:16" ht="21.75" customHeight="1">
      <c r="A39" s="52" t="s">
        <v>2</v>
      </c>
      <c r="B39" s="53" t="s">
        <v>3</v>
      </c>
      <c r="C39" s="53" t="s">
        <v>4</v>
      </c>
      <c r="D39" s="53" t="s">
        <v>5</v>
      </c>
      <c r="E39" s="53" t="s">
        <v>6</v>
      </c>
      <c r="F39" s="53" t="s">
        <v>7</v>
      </c>
      <c r="G39" s="53" t="s">
        <v>8</v>
      </c>
      <c r="H39" s="54" t="s">
        <v>9</v>
      </c>
      <c r="I39" s="54" t="s">
        <v>10</v>
      </c>
      <c r="J39" s="57" t="s">
        <v>11</v>
      </c>
      <c r="K39" s="57" t="s">
        <v>12</v>
      </c>
      <c r="L39" s="57" t="s">
        <v>13</v>
      </c>
      <c r="M39" s="57" t="s">
        <v>14</v>
      </c>
      <c r="N39" s="58" t="s">
        <v>15</v>
      </c>
      <c r="O39" s="53" t="s">
        <v>16</v>
      </c>
      <c r="P39" s="17"/>
    </row>
    <row r="40" spans="1:16" ht="21.75" customHeight="1">
      <c r="A40" s="26" t="s">
        <v>34</v>
      </c>
      <c r="B40" s="33"/>
      <c r="C40" s="34" t="e">
        <f>VLOOKUP($B40,#REF!,2,0)</f>
        <v>#REF!</v>
      </c>
      <c r="D40" s="34" t="e">
        <f>VLOOKUP($B40,#REF!,3,0)</f>
        <v>#REF!</v>
      </c>
      <c r="E40" s="34" t="e">
        <f>VLOOKUP($B40,#REF!,4,0)</f>
        <v>#REF!</v>
      </c>
      <c r="F40" s="34" t="e">
        <f>VLOOKUP($B40,#REF!,5,0)</f>
        <v>#REF!</v>
      </c>
      <c r="G40" s="34" t="e">
        <f>VLOOKUP($B40,#REF!,6,0)</f>
        <v>#REF!</v>
      </c>
      <c r="H40" s="34" t="e">
        <f>VLOOKUP($B40,#REF!,7,0)</f>
        <v>#REF!</v>
      </c>
      <c r="I40" s="34" t="e">
        <f>VLOOKUP($B40,#REF!,8,0)</f>
        <v>#REF!</v>
      </c>
      <c r="J40" s="34" t="e">
        <f>VLOOKUP($B40,#REF!,9,0)</f>
        <v>#REF!</v>
      </c>
      <c r="K40" s="34" t="e">
        <f>VLOOKUP($B40,#REF!,10,0)</f>
        <v>#REF!</v>
      </c>
      <c r="L40" s="34" t="e">
        <f>VLOOKUP($B40,#REF!,11,0)</f>
        <v>#REF!</v>
      </c>
      <c r="M40" s="34" t="e">
        <f>VLOOKUP($B40,#REF!,12,0)</f>
        <v>#REF!</v>
      </c>
      <c r="N40" s="34" t="e">
        <f>VLOOKUP($B40,#REF!,13,0)</f>
        <v>#REF!</v>
      </c>
      <c r="O40" s="45"/>
    </row>
    <row r="41" spans="1:16" ht="21.75" customHeight="1">
      <c r="A41" s="51" t="str">
        <f>+A35</f>
        <v>二零一八年十月份工资单</v>
      </c>
      <c r="B41" s="20"/>
      <c r="C41" s="20"/>
      <c r="D41" s="20"/>
      <c r="E41" s="20"/>
      <c r="F41" s="21"/>
      <c r="G41" s="21"/>
      <c r="H41" s="22"/>
      <c r="I41" s="22"/>
      <c r="J41" s="41"/>
      <c r="K41" s="41"/>
      <c r="L41" s="41"/>
      <c r="M41" s="41"/>
      <c r="N41" s="59"/>
      <c r="O41" s="41"/>
      <c r="P41" s="17"/>
    </row>
    <row r="42" spans="1:16" ht="21.75" customHeight="1">
      <c r="A42" s="52" t="s">
        <v>2</v>
      </c>
      <c r="B42" s="53" t="s">
        <v>3</v>
      </c>
      <c r="C42" s="53" t="s">
        <v>4</v>
      </c>
      <c r="D42" s="53" t="s">
        <v>5</v>
      </c>
      <c r="E42" s="53" t="s">
        <v>6</v>
      </c>
      <c r="F42" s="53" t="s">
        <v>7</v>
      </c>
      <c r="G42" s="53" t="s">
        <v>8</v>
      </c>
      <c r="H42" s="54" t="s">
        <v>9</v>
      </c>
      <c r="I42" s="54" t="s">
        <v>10</v>
      </c>
      <c r="J42" s="57" t="s">
        <v>11</v>
      </c>
      <c r="K42" s="57" t="s">
        <v>12</v>
      </c>
      <c r="L42" s="57" t="s">
        <v>13</v>
      </c>
      <c r="M42" s="57" t="s">
        <v>14</v>
      </c>
      <c r="N42" s="58" t="s">
        <v>15</v>
      </c>
      <c r="O42" s="53" t="s">
        <v>16</v>
      </c>
      <c r="P42" s="17"/>
    </row>
    <row r="43" spans="1:16" ht="21.75" customHeight="1">
      <c r="A43" s="26" t="s">
        <v>35</v>
      </c>
      <c r="B43" s="33"/>
      <c r="C43" s="34" t="e">
        <f>VLOOKUP($B43,#REF!,2,0)</f>
        <v>#REF!</v>
      </c>
      <c r="D43" s="34" t="e">
        <f>VLOOKUP($B43,#REF!,3,0)</f>
        <v>#REF!</v>
      </c>
      <c r="E43" s="34" t="e">
        <f>VLOOKUP($B43,#REF!,4,0)</f>
        <v>#REF!</v>
      </c>
      <c r="F43" s="34" t="e">
        <f>VLOOKUP($B43,#REF!,5,0)</f>
        <v>#REF!</v>
      </c>
      <c r="G43" s="34" t="e">
        <f>VLOOKUP($B43,#REF!,6,0)</f>
        <v>#REF!</v>
      </c>
      <c r="H43" s="34" t="e">
        <f>VLOOKUP($B43,#REF!,7,0)</f>
        <v>#REF!</v>
      </c>
      <c r="I43" s="34" t="e">
        <f>VLOOKUP($B43,#REF!,8,0)</f>
        <v>#REF!</v>
      </c>
      <c r="J43" s="34" t="e">
        <f>VLOOKUP($B43,#REF!,9,0)</f>
        <v>#REF!</v>
      </c>
      <c r="K43" s="34" t="e">
        <f>VLOOKUP($B43,#REF!,10,0)</f>
        <v>#REF!</v>
      </c>
      <c r="L43" s="34" t="e">
        <f>VLOOKUP($B43,#REF!,11,0)</f>
        <v>#REF!</v>
      </c>
      <c r="M43" s="34" t="e">
        <f>VLOOKUP($B43,#REF!,12,0)</f>
        <v>#REF!</v>
      </c>
      <c r="N43" s="34" t="e">
        <f>VLOOKUP($B43,#REF!,13,0)</f>
        <v>#REF!</v>
      </c>
      <c r="O43" s="45"/>
    </row>
    <row r="44" spans="1:16" ht="21.75" customHeight="1">
      <c r="A44" s="51" t="str">
        <f>+A38</f>
        <v>二零一八年十月份工资单</v>
      </c>
      <c r="B44" s="20"/>
      <c r="C44" s="20"/>
      <c r="D44" s="20"/>
      <c r="E44" s="20"/>
      <c r="F44" s="21"/>
      <c r="G44" s="21"/>
      <c r="H44" s="22"/>
      <c r="I44" s="22"/>
      <c r="J44" s="41"/>
      <c r="K44" s="41"/>
      <c r="L44" s="41"/>
      <c r="M44" s="41"/>
      <c r="N44" s="59"/>
      <c r="O44" s="41"/>
      <c r="P44" s="17"/>
    </row>
    <row r="45" spans="1:16" ht="21.75" customHeight="1">
      <c r="A45" s="52" t="s">
        <v>2</v>
      </c>
      <c r="B45" s="53" t="s">
        <v>3</v>
      </c>
      <c r="C45" s="53" t="s">
        <v>4</v>
      </c>
      <c r="D45" s="53" t="s">
        <v>5</v>
      </c>
      <c r="E45" s="53" t="s">
        <v>6</v>
      </c>
      <c r="F45" s="53" t="s">
        <v>7</v>
      </c>
      <c r="G45" s="53" t="s">
        <v>8</v>
      </c>
      <c r="H45" s="54" t="s">
        <v>9</v>
      </c>
      <c r="I45" s="54" t="s">
        <v>10</v>
      </c>
      <c r="J45" s="57" t="s">
        <v>11</v>
      </c>
      <c r="K45" s="57" t="s">
        <v>12</v>
      </c>
      <c r="L45" s="57" t="s">
        <v>13</v>
      </c>
      <c r="M45" s="57" t="s">
        <v>14</v>
      </c>
      <c r="N45" s="58" t="s">
        <v>15</v>
      </c>
      <c r="O45" s="53" t="s">
        <v>16</v>
      </c>
      <c r="P45" s="17"/>
    </row>
    <row r="46" spans="1:16" ht="21.75" customHeight="1">
      <c r="A46" s="26" t="s">
        <v>36</v>
      </c>
      <c r="B46" s="33"/>
      <c r="C46" s="34" t="e">
        <f>VLOOKUP($B46,#REF!,2,0)</f>
        <v>#REF!</v>
      </c>
      <c r="D46" s="34" t="e">
        <f>VLOOKUP($B46,#REF!,3,0)</f>
        <v>#REF!</v>
      </c>
      <c r="E46" s="34" t="e">
        <f>VLOOKUP($B46,#REF!,4,0)</f>
        <v>#REF!</v>
      </c>
      <c r="F46" s="34" t="e">
        <f>VLOOKUP($B46,#REF!,5,0)</f>
        <v>#REF!</v>
      </c>
      <c r="G46" s="34" t="e">
        <f>VLOOKUP($B46,#REF!,6,0)</f>
        <v>#REF!</v>
      </c>
      <c r="H46" s="34" t="e">
        <f>VLOOKUP($B46,#REF!,7,0)</f>
        <v>#REF!</v>
      </c>
      <c r="I46" s="34" t="e">
        <f>VLOOKUP($B46,#REF!,8,0)</f>
        <v>#REF!</v>
      </c>
      <c r="J46" s="34" t="e">
        <f>VLOOKUP($B46,#REF!,9,0)</f>
        <v>#REF!</v>
      </c>
      <c r="K46" s="34" t="e">
        <f>VLOOKUP($B46,#REF!,10,0)</f>
        <v>#REF!</v>
      </c>
      <c r="L46" s="34" t="e">
        <f>VLOOKUP($B46,#REF!,11,0)</f>
        <v>#REF!</v>
      </c>
      <c r="M46" s="34" t="e">
        <f>VLOOKUP($B46,#REF!,12,0)</f>
        <v>#REF!</v>
      </c>
      <c r="N46" s="34" t="e">
        <f>VLOOKUP($B46,#REF!,13,0)</f>
        <v>#REF!</v>
      </c>
      <c r="O46" s="45"/>
    </row>
    <row r="47" spans="1:16" ht="21.75" customHeight="1">
      <c r="A47" s="51" t="str">
        <f>+A41</f>
        <v>二零一八年十月份工资单</v>
      </c>
      <c r="B47" s="20"/>
      <c r="C47" s="20"/>
      <c r="D47" s="20"/>
      <c r="E47" s="20"/>
      <c r="F47" s="21"/>
      <c r="G47" s="21"/>
      <c r="H47" s="22"/>
      <c r="I47" s="22"/>
      <c r="J47" s="41"/>
      <c r="K47" s="41"/>
      <c r="L47" s="41"/>
      <c r="M47" s="41"/>
      <c r="N47" s="59"/>
      <c r="O47" s="41"/>
      <c r="P47" s="17"/>
    </row>
    <row r="48" spans="1:16" ht="21.75" customHeight="1">
      <c r="A48" s="52" t="s">
        <v>2</v>
      </c>
      <c r="B48" s="53" t="s">
        <v>3</v>
      </c>
      <c r="C48" s="53" t="s">
        <v>4</v>
      </c>
      <c r="D48" s="53" t="s">
        <v>5</v>
      </c>
      <c r="E48" s="53" t="s">
        <v>6</v>
      </c>
      <c r="F48" s="53" t="s">
        <v>7</v>
      </c>
      <c r="G48" s="53" t="s">
        <v>8</v>
      </c>
      <c r="H48" s="54" t="s">
        <v>9</v>
      </c>
      <c r="I48" s="54" t="s">
        <v>10</v>
      </c>
      <c r="J48" s="57" t="s">
        <v>11</v>
      </c>
      <c r="K48" s="57" t="s">
        <v>12</v>
      </c>
      <c r="L48" s="57" t="s">
        <v>13</v>
      </c>
      <c r="M48" s="57" t="s">
        <v>14</v>
      </c>
      <c r="N48" s="58" t="s">
        <v>15</v>
      </c>
      <c r="O48" s="53" t="s">
        <v>16</v>
      </c>
      <c r="P48" s="17"/>
    </row>
    <row r="49" spans="1:16" ht="21.75" customHeight="1">
      <c r="A49" s="26" t="s">
        <v>37</v>
      </c>
      <c r="B49" s="33"/>
      <c r="C49" s="34" t="e">
        <f>VLOOKUP($B49,#REF!,2,0)</f>
        <v>#REF!</v>
      </c>
      <c r="D49" s="34" t="e">
        <f>VLOOKUP($B49,#REF!,3,0)</f>
        <v>#REF!</v>
      </c>
      <c r="E49" s="34" t="e">
        <f>VLOOKUP($B49,#REF!,4,0)</f>
        <v>#REF!</v>
      </c>
      <c r="F49" s="34" t="e">
        <f>VLOOKUP($B49,#REF!,5,0)</f>
        <v>#REF!</v>
      </c>
      <c r="G49" s="34" t="e">
        <f>VLOOKUP($B49,#REF!,6,0)</f>
        <v>#REF!</v>
      </c>
      <c r="H49" s="34" t="e">
        <f>VLOOKUP($B49,#REF!,7,0)</f>
        <v>#REF!</v>
      </c>
      <c r="I49" s="34" t="e">
        <f>VLOOKUP($B49,#REF!,8,0)</f>
        <v>#REF!</v>
      </c>
      <c r="J49" s="34" t="e">
        <f>VLOOKUP($B49,#REF!,9,0)</f>
        <v>#REF!</v>
      </c>
      <c r="K49" s="34" t="e">
        <f>VLOOKUP($B49,#REF!,10,0)</f>
        <v>#REF!</v>
      </c>
      <c r="L49" s="34" t="e">
        <f>VLOOKUP($B49,#REF!,11,0)</f>
        <v>#REF!</v>
      </c>
      <c r="M49" s="34" t="e">
        <f>VLOOKUP($B49,#REF!,12,0)</f>
        <v>#REF!</v>
      </c>
      <c r="N49" s="34" t="e">
        <f>VLOOKUP($B49,#REF!,13,0)</f>
        <v>#REF!</v>
      </c>
      <c r="O49" s="45"/>
    </row>
    <row r="50" spans="1:16" ht="21.75" customHeight="1">
      <c r="A50" s="51" t="str">
        <f>+A44</f>
        <v>二零一八年十月份工资单</v>
      </c>
      <c r="B50" s="20"/>
      <c r="C50" s="20"/>
      <c r="D50" s="20"/>
      <c r="E50" s="20"/>
      <c r="F50" s="21"/>
      <c r="G50" s="21"/>
      <c r="H50" s="22"/>
      <c r="I50" s="22"/>
      <c r="J50" s="41"/>
      <c r="K50" s="41"/>
      <c r="L50" s="41"/>
      <c r="M50" s="41"/>
      <c r="N50" s="59"/>
      <c r="O50" s="41"/>
      <c r="P50" s="17"/>
    </row>
    <row r="51" spans="1:16" ht="21.75" customHeight="1">
      <c r="A51" s="52" t="s">
        <v>2</v>
      </c>
      <c r="B51" s="53" t="s">
        <v>3</v>
      </c>
      <c r="C51" s="53" t="s">
        <v>4</v>
      </c>
      <c r="D51" s="53" t="s">
        <v>5</v>
      </c>
      <c r="E51" s="53" t="s">
        <v>6</v>
      </c>
      <c r="F51" s="53" t="s">
        <v>7</v>
      </c>
      <c r="G51" s="53" t="s">
        <v>8</v>
      </c>
      <c r="H51" s="54" t="s">
        <v>9</v>
      </c>
      <c r="I51" s="54" t="s">
        <v>10</v>
      </c>
      <c r="J51" s="57" t="s">
        <v>11</v>
      </c>
      <c r="K51" s="57" t="s">
        <v>12</v>
      </c>
      <c r="L51" s="57" t="s">
        <v>13</v>
      </c>
      <c r="M51" s="57" t="s">
        <v>14</v>
      </c>
      <c r="N51" s="58" t="s">
        <v>15</v>
      </c>
      <c r="O51" s="53" t="s">
        <v>16</v>
      </c>
      <c r="P51" s="17"/>
    </row>
    <row r="52" spans="1:16" ht="21.75" customHeight="1">
      <c r="A52" s="26" t="s">
        <v>38</v>
      </c>
      <c r="B52" s="33"/>
      <c r="C52" s="34" t="e">
        <f>VLOOKUP($B52,#REF!,2,0)</f>
        <v>#REF!</v>
      </c>
      <c r="D52" s="34" t="e">
        <f>VLOOKUP($B52,#REF!,3,0)</f>
        <v>#REF!</v>
      </c>
      <c r="E52" s="34" t="e">
        <f>VLOOKUP($B52,#REF!,4,0)</f>
        <v>#REF!</v>
      </c>
      <c r="F52" s="34" t="e">
        <f>VLOOKUP($B52,#REF!,5,0)</f>
        <v>#REF!</v>
      </c>
      <c r="G52" s="34" t="e">
        <f>VLOOKUP($B52,#REF!,6,0)</f>
        <v>#REF!</v>
      </c>
      <c r="H52" s="34" t="e">
        <f>VLOOKUP($B52,#REF!,7,0)</f>
        <v>#REF!</v>
      </c>
      <c r="I52" s="34" t="e">
        <f>VLOOKUP($B52,#REF!,8,0)</f>
        <v>#REF!</v>
      </c>
      <c r="J52" s="34" t="e">
        <f>VLOOKUP($B52,#REF!,9,0)</f>
        <v>#REF!</v>
      </c>
      <c r="K52" s="34" t="e">
        <f>VLOOKUP($B52,#REF!,10,0)</f>
        <v>#REF!</v>
      </c>
      <c r="L52" s="34" t="e">
        <f>VLOOKUP($B52,#REF!,11,0)</f>
        <v>#REF!</v>
      </c>
      <c r="M52" s="34" t="e">
        <f>VLOOKUP($B52,#REF!,12,0)</f>
        <v>#REF!</v>
      </c>
      <c r="N52" s="34" t="e">
        <f>VLOOKUP($B52,#REF!,13,0)</f>
        <v>#REF!</v>
      </c>
      <c r="O52" s="45"/>
    </row>
    <row r="53" spans="1:16" ht="21.75" customHeight="1">
      <c r="A53" s="51" t="str">
        <f>+A47</f>
        <v>二零一八年十月份工资单</v>
      </c>
      <c r="B53" s="20"/>
      <c r="C53" s="20"/>
      <c r="D53" s="20"/>
      <c r="E53" s="20"/>
      <c r="F53" s="21"/>
      <c r="G53" s="21"/>
      <c r="H53" s="22"/>
      <c r="I53" s="22"/>
      <c r="J53" s="41"/>
      <c r="K53" s="41"/>
      <c r="L53" s="41"/>
      <c r="M53" s="41"/>
      <c r="N53" s="59"/>
      <c r="O53" s="41"/>
      <c r="P53" s="17"/>
    </row>
    <row r="54" spans="1:16" ht="21.75" customHeight="1">
      <c r="A54" s="52" t="s">
        <v>2</v>
      </c>
      <c r="B54" s="53" t="s">
        <v>3</v>
      </c>
      <c r="C54" s="53" t="s">
        <v>4</v>
      </c>
      <c r="D54" s="53" t="s">
        <v>5</v>
      </c>
      <c r="E54" s="53" t="s">
        <v>6</v>
      </c>
      <c r="F54" s="53" t="s">
        <v>7</v>
      </c>
      <c r="G54" s="53" t="s">
        <v>8</v>
      </c>
      <c r="H54" s="54" t="s">
        <v>9</v>
      </c>
      <c r="I54" s="54" t="s">
        <v>10</v>
      </c>
      <c r="J54" s="57" t="s">
        <v>11</v>
      </c>
      <c r="K54" s="57" t="s">
        <v>12</v>
      </c>
      <c r="L54" s="57" t="s">
        <v>13</v>
      </c>
      <c r="M54" s="57" t="s">
        <v>14</v>
      </c>
      <c r="N54" s="58" t="s">
        <v>15</v>
      </c>
      <c r="O54" s="53" t="s">
        <v>16</v>
      </c>
      <c r="P54" s="17"/>
    </row>
    <row r="55" spans="1:16" ht="21.75" customHeight="1">
      <c r="A55" s="26" t="s">
        <v>39</v>
      </c>
      <c r="B55" s="33"/>
      <c r="C55" s="34" t="e">
        <f>VLOOKUP($B55,#REF!,2,0)</f>
        <v>#REF!</v>
      </c>
      <c r="D55" s="34" t="e">
        <f>VLOOKUP($B55,#REF!,3,0)</f>
        <v>#REF!</v>
      </c>
      <c r="E55" s="34" t="e">
        <f>VLOOKUP($B55,#REF!,4,0)</f>
        <v>#REF!</v>
      </c>
      <c r="F55" s="34" t="e">
        <f>VLOOKUP($B55,#REF!,5,0)</f>
        <v>#REF!</v>
      </c>
      <c r="G55" s="34" t="e">
        <f>VLOOKUP($B55,#REF!,6,0)</f>
        <v>#REF!</v>
      </c>
      <c r="H55" s="34" t="e">
        <f>VLOOKUP($B55,#REF!,7,0)</f>
        <v>#REF!</v>
      </c>
      <c r="I55" s="34" t="e">
        <f>VLOOKUP($B55,#REF!,8,0)</f>
        <v>#REF!</v>
      </c>
      <c r="J55" s="34" t="e">
        <f>VLOOKUP($B55,#REF!,9,0)</f>
        <v>#REF!</v>
      </c>
      <c r="K55" s="34" t="e">
        <f>VLOOKUP($B55,#REF!,10,0)</f>
        <v>#REF!</v>
      </c>
      <c r="L55" s="34" t="e">
        <f>VLOOKUP($B55,#REF!,11,0)</f>
        <v>#REF!</v>
      </c>
      <c r="M55" s="34" t="e">
        <f>VLOOKUP($B55,#REF!,12,0)</f>
        <v>#REF!</v>
      </c>
      <c r="N55" s="34" t="e">
        <f>VLOOKUP($B55,#REF!,13,0)</f>
        <v>#REF!</v>
      </c>
      <c r="O55" s="45"/>
    </row>
    <row r="56" spans="1:16" ht="21.75" customHeight="1">
      <c r="A56" s="51" t="str">
        <f>+A5</f>
        <v>二零一八年十月份工资单</v>
      </c>
      <c r="B56" s="20"/>
      <c r="C56" s="20"/>
      <c r="D56" s="20"/>
      <c r="E56" s="20"/>
      <c r="F56" s="21"/>
      <c r="G56" s="21"/>
      <c r="H56" s="22"/>
      <c r="I56" s="22"/>
      <c r="J56" s="41"/>
      <c r="K56" s="41"/>
      <c r="L56" s="41"/>
      <c r="M56" s="41"/>
      <c r="N56" s="59"/>
      <c r="O56" s="41"/>
      <c r="P56" s="17"/>
    </row>
    <row r="57" spans="1:16" ht="21.75" customHeight="1">
      <c r="A57" s="52" t="s">
        <v>2</v>
      </c>
      <c r="B57" s="53" t="s">
        <v>3</v>
      </c>
      <c r="C57" s="53" t="s">
        <v>4</v>
      </c>
      <c r="D57" s="53" t="s">
        <v>5</v>
      </c>
      <c r="E57" s="53" t="s">
        <v>6</v>
      </c>
      <c r="F57" s="53" t="s">
        <v>7</v>
      </c>
      <c r="G57" s="53" t="s">
        <v>8</v>
      </c>
      <c r="H57" s="54" t="s">
        <v>9</v>
      </c>
      <c r="I57" s="54" t="s">
        <v>10</v>
      </c>
      <c r="J57" s="57" t="s">
        <v>11</v>
      </c>
      <c r="K57" s="57" t="s">
        <v>12</v>
      </c>
      <c r="L57" s="57" t="s">
        <v>13</v>
      </c>
      <c r="M57" s="57" t="s">
        <v>14</v>
      </c>
      <c r="N57" s="58" t="s">
        <v>15</v>
      </c>
      <c r="O57" s="53" t="s">
        <v>16</v>
      </c>
      <c r="P57" s="17"/>
    </row>
    <row r="58" spans="1:16" ht="21.75" customHeight="1">
      <c r="A58" s="26" t="s">
        <v>40</v>
      </c>
      <c r="B58" s="33"/>
      <c r="C58" s="34" t="e">
        <f>VLOOKUP($B58,#REF!,2,0)</f>
        <v>#REF!</v>
      </c>
      <c r="D58" s="34" t="e">
        <f>VLOOKUP($B58,#REF!,3,0)</f>
        <v>#REF!</v>
      </c>
      <c r="E58" s="34" t="e">
        <f>VLOOKUP($B58,#REF!,4,0)</f>
        <v>#REF!</v>
      </c>
      <c r="F58" s="34" t="e">
        <f>VLOOKUP($B58,#REF!,5,0)</f>
        <v>#REF!</v>
      </c>
      <c r="G58" s="34" t="e">
        <f>VLOOKUP($B58,#REF!,6,0)</f>
        <v>#REF!</v>
      </c>
      <c r="H58" s="34" t="e">
        <f>VLOOKUP($B58,#REF!,7,0)</f>
        <v>#REF!</v>
      </c>
      <c r="I58" s="34" t="e">
        <f>VLOOKUP($B58,#REF!,8,0)</f>
        <v>#REF!</v>
      </c>
      <c r="J58" s="34" t="e">
        <f>VLOOKUP($B58,#REF!,9,0)</f>
        <v>#REF!</v>
      </c>
      <c r="K58" s="34" t="e">
        <f>VLOOKUP($B58,#REF!,10,0)</f>
        <v>#REF!</v>
      </c>
      <c r="L58" s="34" t="e">
        <f>VLOOKUP($B58,#REF!,11,0)</f>
        <v>#REF!</v>
      </c>
      <c r="M58" s="34" t="e">
        <f>VLOOKUP($B58,#REF!,12,0)</f>
        <v>#REF!</v>
      </c>
      <c r="N58" s="34" t="e">
        <f>VLOOKUP($B58,#REF!,13,0)</f>
        <v>#REF!</v>
      </c>
      <c r="O58" s="45"/>
    </row>
    <row r="59" spans="1:16" ht="21.75" customHeight="1">
      <c r="A59" s="51" t="str">
        <f>+A41</f>
        <v>二零一八年十月份工资单</v>
      </c>
      <c r="B59" s="20"/>
      <c r="C59" s="20"/>
      <c r="D59" s="20"/>
      <c r="E59" s="20"/>
      <c r="F59" s="21"/>
      <c r="G59" s="21"/>
      <c r="H59" s="22"/>
      <c r="I59" s="22"/>
      <c r="J59" s="41"/>
      <c r="K59" s="41"/>
      <c r="L59" s="41"/>
      <c r="M59" s="41"/>
      <c r="N59" s="59"/>
      <c r="O59" s="41"/>
      <c r="P59" s="17"/>
    </row>
    <row r="60" spans="1:16" ht="21.75" customHeight="1">
      <c r="A60" s="52" t="s">
        <v>2</v>
      </c>
      <c r="B60" s="53" t="s">
        <v>3</v>
      </c>
      <c r="C60" s="53" t="s">
        <v>4</v>
      </c>
      <c r="D60" s="53" t="s">
        <v>5</v>
      </c>
      <c r="E60" s="53" t="s">
        <v>6</v>
      </c>
      <c r="F60" s="53" t="s">
        <v>7</v>
      </c>
      <c r="G60" s="53" t="s">
        <v>8</v>
      </c>
      <c r="H60" s="54" t="s">
        <v>9</v>
      </c>
      <c r="I60" s="54" t="s">
        <v>10</v>
      </c>
      <c r="J60" s="57" t="s">
        <v>11</v>
      </c>
      <c r="K60" s="57" t="s">
        <v>12</v>
      </c>
      <c r="L60" s="57" t="s">
        <v>13</v>
      </c>
      <c r="M60" s="57" t="s">
        <v>14</v>
      </c>
      <c r="N60" s="58" t="s">
        <v>15</v>
      </c>
      <c r="O60" s="53" t="s">
        <v>16</v>
      </c>
      <c r="P60" s="17"/>
    </row>
    <row r="61" spans="1:16" ht="21.75" customHeight="1">
      <c r="A61" s="26" t="s">
        <v>41</v>
      </c>
      <c r="B61" s="33"/>
      <c r="C61" s="34" t="e">
        <f>VLOOKUP($B61,#REF!,2,0)</f>
        <v>#REF!</v>
      </c>
      <c r="D61" s="34" t="e">
        <f>VLOOKUP($B61,#REF!,3,0)</f>
        <v>#REF!</v>
      </c>
      <c r="E61" s="34" t="e">
        <f>VLOOKUP($B61,#REF!,4,0)</f>
        <v>#REF!</v>
      </c>
      <c r="F61" s="34" t="e">
        <f>VLOOKUP($B61,#REF!,5,0)</f>
        <v>#REF!</v>
      </c>
      <c r="G61" s="34" t="e">
        <f>VLOOKUP($B61,#REF!,6,0)</f>
        <v>#REF!</v>
      </c>
      <c r="H61" s="34" t="e">
        <f>VLOOKUP($B61,#REF!,7,0)</f>
        <v>#REF!</v>
      </c>
      <c r="I61" s="34" t="e">
        <f>VLOOKUP($B61,#REF!,8,0)</f>
        <v>#REF!</v>
      </c>
      <c r="J61" s="34" t="e">
        <f>VLOOKUP($B61,#REF!,9,0)</f>
        <v>#REF!</v>
      </c>
      <c r="K61" s="34" t="e">
        <f>VLOOKUP($B61,#REF!,10,0)</f>
        <v>#REF!</v>
      </c>
      <c r="L61" s="34" t="e">
        <f>VLOOKUP($B61,#REF!,11,0)</f>
        <v>#REF!</v>
      </c>
      <c r="M61" s="34" t="e">
        <f>VLOOKUP($B61,#REF!,12,0)</f>
        <v>#REF!</v>
      </c>
      <c r="N61" s="34" t="e">
        <f>VLOOKUP($B61,#REF!,13,0)</f>
        <v>#REF!</v>
      </c>
      <c r="O61" s="45"/>
    </row>
    <row r="62" spans="1:16" ht="21.75" customHeight="1">
      <c r="A62" s="51" t="str">
        <f>+A44</f>
        <v>二零一八年十月份工资单</v>
      </c>
      <c r="B62" s="20"/>
      <c r="C62" s="20"/>
      <c r="D62" s="20"/>
      <c r="E62" s="20"/>
      <c r="F62" s="21"/>
      <c r="G62" s="21"/>
      <c r="H62" s="22"/>
      <c r="I62" s="22"/>
      <c r="J62" s="41"/>
      <c r="K62" s="41"/>
      <c r="L62" s="41"/>
      <c r="M62" s="41"/>
      <c r="N62" s="59"/>
      <c r="O62" s="41"/>
      <c r="P62" s="17"/>
    </row>
    <row r="63" spans="1:16" ht="21.75" customHeight="1">
      <c r="A63" s="52" t="s">
        <v>2</v>
      </c>
      <c r="B63" s="53" t="s">
        <v>3</v>
      </c>
      <c r="C63" s="53" t="s">
        <v>4</v>
      </c>
      <c r="D63" s="53" t="s">
        <v>5</v>
      </c>
      <c r="E63" s="53" t="s">
        <v>6</v>
      </c>
      <c r="F63" s="53" t="s">
        <v>7</v>
      </c>
      <c r="G63" s="53" t="s">
        <v>8</v>
      </c>
      <c r="H63" s="54" t="s">
        <v>9</v>
      </c>
      <c r="I63" s="54" t="s">
        <v>10</v>
      </c>
      <c r="J63" s="57" t="s">
        <v>11</v>
      </c>
      <c r="K63" s="57" t="s">
        <v>12</v>
      </c>
      <c r="L63" s="57" t="s">
        <v>13</v>
      </c>
      <c r="M63" s="57" t="s">
        <v>14</v>
      </c>
      <c r="N63" s="58" t="s">
        <v>15</v>
      </c>
      <c r="O63" s="53" t="s">
        <v>16</v>
      </c>
      <c r="P63" s="17"/>
    </row>
    <row r="64" spans="1:16" ht="21.75" customHeight="1">
      <c r="A64" s="26" t="s">
        <v>42</v>
      </c>
      <c r="B64" s="33"/>
      <c r="C64" s="34" t="e">
        <f>VLOOKUP($B64,#REF!,2,0)</f>
        <v>#REF!</v>
      </c>
      <c r="D64" s="34" t="e">
        <f>VLOOKUP($B64,#REF!,3,0)</f>
        <v>#REF!</v>
      </c>
      <c r="E64" s="34" t="e">
        <f>VLOOKUP($B64,#REF!,4,0)</f>
        <v>#REF!</v>
      </c>
      <c r="F64" s="34" t="e">
        <f>VLOOKUP($B64,#REF!,5,0)</f>
        <v>#REF!</v>
      </c>
      <c r="G64" s="34" t="e">
        <f>VLOOKUP($B64,#REF!,6,0)</f>
        <v>#REF!</v>
      </c>
      <c r="H64" s="34" t="e">
        <f>VLOOKUP($B64,#REF!,7,0)</f>
        <v>#REF!</v>
      </c>
      <c r="I64" s="34" t="e">
        <f>VLOOKUP($B64,#REF!,8,0)</f>
        <v>#REF!</v>
      </c>
      <c r="J64" s="34" t="e">
        <f>VLOOKUP($B64,#REF!,9,0)</f>
        <v>#REF!</v>
      </c>
      <c r="K64" s="34" t="e">
        <f>VLOOKUP($B64,#REF!,10,0)</f>
        <v>#REF!</v>
      </c>
      <c r="L64" s="34" t="e">
        <f>VLOOKUP($B64,#REF!,11,0)</f>
        <v>#REF!</v>
      </c>
      <c r="M64" s="34" t="e">
        <f>VLOOKUP($B64,#REF!,12,0)</f>
        <v>#REF!</v>
      </c>
      <c r="N64" s="34" t="e">
        <f>VLOOKUP($B64,#REF!,13,0)</f>
        <v>#REF!</v>
      </c>
      <c r="O64" s="45"/>
    </row>
    <row r="65" spans="1:16" ht="21.75" customHeight="1">
      <c r="A65" s="51" t="str">
        <f>+A47</f>
        <v>二零一八年十月份工资单</v>
      </c>
      <c r="B65" s="20"/>
      <c r="C65" s="20"/>
      <c r="D65" s="20"/>
      <c r="E65" s="20"/>
      <c r="F65" s="21"/>
      <c r="G65" s="21"/>
      <c r="H65" s="22"/>
      <c r="I65" s="22"/>
      <c r="J65" s="41"/>
      <c r="K65" s="41"/>
      <c r="L65" s="41"/>
      <c r="M65" s="41"/>
      <c r="N65" s="59"/>
      <c r="O65" s="41"/>
      <c r="P65" s="17"/>
    </row>
    <row r="66" spans="1:16" ht="21.75" customHeight="1">
      <c r="A66" s="52" t="s">
        <v>2</v>
      </c>
      <c r="B66" s="53" t="s">
        <v>3</v>
      </c>
      <c r="C66" s="53" t="s">
        <v>4</v>
      </c>
      <c r="D66" s="53" t="s">
        <v>5</v>
      </c>
      <c r="E66" s="53" t="s">
        <v>6</v>
      </c>
      <c r="F66" s="53" t="s">
        <v>7</v>
      </c>
      <c r="G66" s="53" t="s">
        <v>8</v>
      </c>
      <c r="H66" s="54" t="s">
        <v>9</v>
      </c>
      <c r="I66" s="54" t="s">
        <v>10</v>
      </c>
      <c r="J66" s="57" t="s">
        <v>11</v>
      </c>
      <c r="K66" s="57" t="s">
        <v>12</v>
      </c>
      <c r="L66" s="57" t="s">
        <v>13</v>
      </c>
      <c r="M66" s="57" t="s">
        <v>14</v>
      </c>
      <c r="N66" s="58" t="s">
        <v>15</v>
      </c>
      <c r="O66" s="53" t="s">
        <v>16</v>
      </c>
      <c r="P66" s="17"/>
    </row>
    <row r="67" spans="1:16" ht="21.75" customHeight="1">
      <c r="A67" s="26" t="s">
        <v>43</v>
      </c>
      <c r="B67" s="33"/>
      <c r="C67" s="34" t="e">
        <f>VLOOKUP($B67,#REF!,2,0)</f>
        <v>#REF!</v>
      </c>
      <c r="D67" s="34" t="e">
        <f>VLOOKUP($B67,#REF!,3,0)</f>
        <v>#REF!</v>
      </c>
      <c r="E67" s="34" t="e">
        <f>VLOOKUP($B67,#REF!,4,0)</f>
        <v>#REF!</v>
      </c>
      <c r="F67" s="34" t="e">
        <f>VLOOKUP($B67,#REF!,5,0)</f>
        <v>#REF!</v>
      </c>
      <c r="G67" s="34" t="e">
        <f>VLOOKUP($B67,#REF!,6,0)</f>
        <v>#REF!</v>
      </c>
      <c r="H67" s="34" t="e">
        <f>VLOOKUP($B67,#REF!,7,0)</f>
        <v>#REF!</v>
      </c>
      <c r="I67" s="34" t="e">
        <f>VLOOKUP($B67,#REF!,8,0)</f>
        <v>#REF!</v>
      </c>
      <c r="J67" s="34" t="e">
        <f>VLOOKUP($B67,#REF!,9,0)</f>
        <v>#REF!</v>
      </c>
      <c r="K67" s="34" t="e">
        <f>VLOOKUP($B67,#REF!,10,0)</f>
        <v>#REF!</v>
      </c>
      <c r="L67" s="34" t="e">
        <f>VLOOKUP($B67,#REF!,11,0)</f>
        <v>#REF!</v>
      </c>
      <c r="M67" s="34" t="e">
        <f>VLOOKUP($B67,#REF!,12,0)</f>
        <v>#REF!</v>
      </c>
      <c r="N67" s="34" t="e">
        <f>VLOOKUP($B67,#REF!,13,0)</f>
        <v>#REF!</v>
      </c>
      <c r="O67" s="45"/>
    </row>
    <row r="68" spans="1:16" ht="21.75" customHeight="1">
      <c r="A68" s="51" t="str">
        <f>+A41</f>
        <v>二零一八年十月份工资单</v>
      </c>
      <c r="B68" s="20"/>
      <c r="C68" s="20"/>
      <c r="D68" s="20"/>
      <c r="E68" s="20"/>
      <c r="F68" s="21"/>
      <c r="G68" s="21"/>
      <c r="H68" s="22"/>
      <c r="I68" s="22"/>
      <c r="J68" s="41"/>
      <c r="K68" s="41"/>
      <c r="L68" s="41"/>
      <c r="M68" s="41"/>
      <c r="N68" s="59"/>
      <c r="O68" s="41"/>
      <c r="P68" s="17"/>
    </row>
    <row r="69" spans="1:16" ht="21.75" customHeight="1">
      <c r="A69" s="52" t="s">
        <v>2</v>
      </c>
      <c r="B69" s="53" t="s">
        <v>3</v>
      </c>
      <c r="C69" s="53" t="s">
        <v>4</v>
      </c>
      <c r="D69" s="53" t="s">
        <v>5</v>
      </c>
      <c r="E69" s="53" t="s">
        <v>6</v>
      </c>
      <c r="F69" s="53" t="s">
        <v>7</v>
      </c>
      <c r="G69" s="53" t="s">
        <v>8</v>
      </c>
      <c r="H69" s="54" t="s">
        <v>9</v>
      </c>
      <c r="I69" s="54" t="s">
        <v>10</v>
      </c>
      <c r="J69" s="57" t="s">
        <v>11</v>
      </c>
      <c r="K69" s="57" t="s">
        <v>12</v>
      </c>
      <c r="L69" s="57" t="s">
        <v>13</v>
      </c>
      <c r="M69" s="57" t="s">
        <v>14</v>
      </c>
      <c r="N69" s="58" t="s">
        <v>15</v>
      </c>
      <c r="O69" s="53" t="s">
        <v>16</v>
      </c>
      <c r="P69" s="17"/>
    </row>
    <row r="70" spans="1:16" ht="21.75" customHeight="1">
      <c r="A70" s="26" t="s">
        <v>44</v>
      </c>
      <c r="B70" s="33"/>
      <c r="C70" s="34" t="e">
        <f>VLOOKUP($B70,#REF!,2,0)</f>
        <v>#REF!</v>
      </c>
      <c r="D70" s="34" t="e">
        <f>VLOOKUP($B70,#REF!,3,0)</f>
        <v>#REF!</v>
      </c>
      <c r="E70" s="34" t="e">
        <f>VLOOKUP($B70,#REF!,4,0)</f>
        <v>#REF!</v>
      </c>
      <c r="F70" s="34" t="e">
        <f>VLOOKUP($B70,#REF!,5,0)</f>
        <v>#REF!</v>
      </c>
      <c r="G70" s="34" t="e">
        <f>VLOOKUP($B70,#REF!,6,0)</f>
        <v>#REF!</v>
      </c>
      <c r="H70" s="34" t="e">
        <f>VLOOKUP($B70,#REF!,7,0)</f>
        <v>#REF!</v>
      </c>
      <c r="I70" s="34" t="e">
        <f>VLOOKUP($B70,#REF!,8,0)</f>
        <v>#REF!</v>
      </c>
      <c r="J70" s="34" t="e">
        <f>VLOOKUP($B70,#REF!,9,0)</f>
        <v>#REF!</v>
      </c>
      <c r="K70" s="34" t="e">
        <f>VLOOKUP($B70,#REF!,10,0)</f>
        <v>#REF!</v>
      </c>
      <c r="L70" s="34" t="e">
        <f>VLOOKUP($B70,#REF!,11,0)</f>
        <v>#REF!</v>
      </c>
      <c r="M70" s="34" t="e">
        <f>VLOOKUP($B70,#REF!,12,0)</f>
        <v>#REF!</v>
      </c>
      <c r="N70" s="34" t="e">
        <f>VLOOKUP($B70,#REF!,13,0)</f>
        <v>#REF!</v>
      </c>
      <c r="O70" s="45"/>
    </row>
    <row r="71" spans="1:16" ht="21.75" customHeight="1">
      <c r="A71" s="51" t="str">
        <f>+A44</f>
        <v>二零一八年十月份工资单</v>
      </c>
      <c r="B71" s="20"/>
      <c r="C71" s="20"/>
      <c r="D71" s="20"/>
      <c r="E71" s="20"/>
      <c r="F71" s="21"/>
      <c r="G71" s="21"/>
      <c r="H71" s="22"/>
      <c r="I71" s="22"/>
      <c r="J71" s="41"/>
      <c r="K71" s="41"/>
      <c r="L71" s="41"/>
      <c r="M71" s="41"/>
      <c r="N71" s="59"/>
      <c r="O71" s="41"/>
      <c r="P71" s="17"/>
    </row>
    <row r="72" spans="1:16" ht="21.75" customHeight="1">
      <c r="A72" s="52" t="s">
        <v>2</v>
      </c>
      <c r="B72" s="53" t="s">
        <v>3</v>
      </c>
      <c r="C72" s="53" t="s">
        <v>4</v>
      </c>
      <c r="D72" s="53" t="s">
        <v>5</v>
      </c>
      <c r="E72" s="53" t="s">
        <v>6</v>
      </c>
      <c r="F72" s="53" t="s">
        <v>7</v>
      </c>
      <c r="G72" s="53" t="s">
        <v>8</v>
      </c>
      <c r="H72" s="54" t="s">
        <v>9</v>
      </c>
      <c r="I72" s="54" t="s">
        <v>10</v>
      </c>
      <c r="J72" s="57" t="s">
        <v>11</v>
      </c>
      <c r="K72" s="57" t="s">
        <v>12</v>
      </c>
      <c r="L72" s="57" t="s">
        <v>13</v>
      </c>
      <c r="M72" s="57" t="s">
        <v>14</v>
      </c>
      <c r="N72" s="58" t="s">
        <v>15</v>
      </c>
      <c r="O72" s="53" t="s">
        <v>16</v>
      </c>
      <c r="P72" s="17"/>
    </row>
    <row r="73" spans="1:16" ht="21.75" customHeight="1">
      <c r="A73" s="26" t="s">
        <v>45</v>
      </c>
      <c r="B73" s="33"/>
      <c r="C73" s="34" t="e">
        <f>VLOOKUP($B73,#REF!,2,0)</f>
        <v>#REF!</v>
      </c>
      <c r="D73" s="34" t="e">
        <f>VLOOKUP($B73,#REF!,3,0)</f>
        <v>#REF!</v>
      </c>
      <c r="E73" s="34" t="e">
        <f>VLOOKUP($B73,#REF!,4,0)</f>
        <v>#REF!</v>
      </c>
      <c r="F73" s="34" t="e">
        <f>VLOOKUP($B73,#REF!,5,0)</f>
        <v>#REF!</v>
      </c>
      <c r="G73" s="34" t="e">
        <f>VLOOKUP($B73,#REF!,6,0)</f>
        <v>#REF!</v>
      </c>
      <c r="H73" s="34" t="e">
        <f>VLOOKUP($B73,#REF!,7,0)</f>
        <v>#REF!</v>
      </c>
      <c r="I73" s="34" t="e">
        <f>VLOOKUP($B73,#REF!,8,0)</f>
        <v>#REF!</v>
      </c>
      <c r="J73" s="34" t="e">
        <f>VLOOKUP($B73,#REF!,9,0)</f>
        <v>#REF!</v>
      </c>
      <c r="K73" s="34" t="e">
        <f>VLOOKUP($B73,#REF!,10,0)</f>
        <v>#REF!</v>
      </c>
      <c r="L73" s="34" t="e">
        <f>VLOOKUP($B73,#REF!,11,0)</f>
        <v>#REF!</v>
      </c>
      <c r="M73" s="34" t="e">
        <f>VLOOKUP($B73,#REF!,12,0)</f>
        <v>#REF!</v>
      </c>
      <c r="N73" s="34" t="e">
        <f>VLOOKUP($B73,#REF!,13,0)</f>
        <v>#REF!</v>
      </c>
      <c r="O73" s="45"/>
    </row>
    <row r="74" spans="1:16" ht="21.75" customHeight="1">
      <c r="A74" s="51" t="str">
        <f>+A47</f>
        <v>二零一八年十月份工资单</v>
      </c>
      <c r="B74" s="20"/>
      <c r="C74" s="20"/>
      <c r="D74" s="20"/>
      <c r="E74" s="20"/>
      <c r="F74" s="21"/>
      <c r="G74" s="21"/>
      <c r="H74" s="22"/>
      <c r="I74" s="22"/>
      <c r="J74" s="41"/>
      <c r="K74" s="41"/>
      <c r="L74" s="41"/>
      <c r="M74" s="41"/>
      <c r="N74" s="59"/>
      <c r="O74" s="41"/>
      <c r="P74" s="17"/>
    </row>
    <row r="75" spans="1:16" ht="21.75" customHeight="1">
      <c r="A75" s="52" t="s">
        <v>2</v>
      </c>
      <c r="B75" s="53" t="s">
        <v>3</v>
      </c>
      <c r="C75" s="53" t="s">
        <v>4</v>
      </c>
      <c r="D75" s="53" t="s">
        <v>5</v>
      </c>
      <c r="E75" s="53" t="s">
        <v>6</v>
      </c>
      <c r="F75" s="53" t="s">
        <v>7</v>
      </c>
      <c r="G75" s="53" t="s">
        <v>8</v>
      </c>
      <c r="H75" s="54" t="s">
        <v>9</v>
      </c>
      <c r="I75" s="54" t="s">
        <v>10</v>
      </c>
      <c r="J75" s="57" t="s">
        <v>11</v>
      </c>
      <c r="K75" s="57" t="s">
        <v>12</v>
      </c>
      <c r="L75" s="57" t="s">
        <v>13</v>
      </c>
      <c r="M75" s="57" t="s">
        <v>14</v>
      </c>
      <c r="N75" s="58" t="s">
        <v>15</v>
      </c>
      <c r="O75" s="53" t="s">
        <v>16</v>
      </c>
      <c r="P75" s="17"/>
    </row>
    <row r="76" spans="1:16" ht="21.75" customHeight="1">
      <c r="A76" s="26" t="s">
        <v>46</v>
      </c>
      <c r="B76" s="33"/>
      <c r="C76" s="34" t="e">
        <f>VLOOKUP($B76,#REF!,2,0)</f>
        <v>#REF!</v>
      </c>
      <c r="D76" s="34" t="e">
        <f>VLOOKUP($B76,#REF!,3,0)</f>
        <v>#REF!</v>
      </c>
      <c r="E76" s="34" t="e">
        <f>VLOOKUP($B76,#REF!,4,0)</f>
        <v>#REF!</v>
      </c>
      <c r="F76" s="34" t="e">
        <f>VLOOKUP($B76,#REF!,5,0)</f>
        <v>#REF!</v>
      </c>
      <c r="G76" s="34" t="e">
        <f>VLOOKUP($B76,#REF!,6,0)</f>
        <v>#REF!</v>
      </c>
      <c r="H76" s="34" t="e">
        <f>VLOOKUP($B76,#REF!,7,0)</f>
        <v>#REF!</v>
      </c>
      <c r="I76" s="34" t="e">
        <f>VLOOKUP($B76,#REF!,8,0)</f>
        <v>#REF!</v>
      </c>
      <c r="J76" s="34" t="e">
        <f>VLOOKUP($B76,#REF!,9,0)</f>
        <v>#REF!</v>
      </c>
      <c r="K76" s="34" t="e">
        <f>VLOOKUP($B76,#REF!,10,0)</f>
        <v>#REF!</v>
      </c>
      <c r="L76" s="34" t="e">
        <f>VLOOKUP($B76,#REF!,11,0)</f>
        <v>#REF!</v>
      </c>
      <c r="M76" s="34" t="e">
        <f>VLOOKUP($B76,#REF!,12,0)</f>
        <v>#REF!</v>
      </c>
      <c r="N76" s="34" t="e">
        <f>VLOOKUP($B76,#REF!,13,0)</f>
        <v>#REF!</v>
      </c>
      <c r="O76" s="45"/>
    </row>
    <row r="77" spans="1:16" ht="21.75" customHeight="1">
      <c r="A77" s="51" t="str">
        <f>+A50</f>
        <v>二零一八年十月份工资单</v>
      </c>
      <c r="B77" s="20"/>
      <c r="C77" s="20"/>
      <c r="D77" s="20"/>
      <c r="E77" s="20"/>
      <c r="F77" s="21"/>
      <c r="G77" s="21"/>
      <c r="H77" s="22"/>
      <c r="I77" s="22"/>
      <c r="J77" s="41"/>
      <c r="K77" s="41"/>
      <c r="L77" s="41"/>
      <c r="M77" s="41"/>
      <c r="N77" s="59"/>
      <c r="O77" s="41"/>
      <c r="P77" s="17"/>
    </row>
    <row r="78" spans="1:16" ht="21.75" customHeight="1">
      <c r="A78" s="52" t="s">
        <v>2</v>
      </c>
      <c r="B78" s="53" t="s">
        <v>3</v>
      </c>
      <c r="C78" s="53" t="s">
        <v>4</v>
      </c>
      <c r="D78" s="53" t="s">
        <v>5</v>
      </c>
      <c r="E78" s="53" t="s">
        <v>6</v>
      </c>
      <c r="F78" s="53" t="s">
        <v>7</v>
      </c>
      <c r="G78" s="53" t="s">
        <v>8</v>
      </c>
      <c r="H78" s="54" t="s">
        <v>9</v>
      </c>
      <c r="I78" s="54" t="s">
        <v>10</v>
      </c>
      <c r="J78" s="57" t="s">
        <v>47</v>
      </c>
      <c r="K78" s="57" t="s">
        <v>12</v>
      </c>
      <c r="L78" s="57" t="s">
        <v>13</v>
      </c>
      <c r="M78" s="57" t="s">
        <v>14</v>
      </c>
      <c r="N78" s="58" t="s">
        <v>15</v>
      </c>
      <c r="O78" s="53" t="s">
        <v>16</v>
      </c>
      <c r="P78" s="17"/>
    </row>
    <row r="79" spans="1:16" ht="21.75" customHeight="1">
      <c r="A79" s="26" t="s">
        <v>48</v>
      </c>
      <c r="B79" s="33"/>
      <c r="C79" s="34" t="e">
        <f>VLOOKUP($B79,#REF!,2,0)</f>
        <v>#REF!</v>
      </c>
      <c r="D79" s="34" t="e">
        <f>VLOOKUP($B79,#REF!,3,0)</f>
        <v>#REF!</v>
      </c>
      <c r="E79" s="34" t="e">
        <f>VLOOKUP($B79,#REF!,4,0)</f>
        <v>#REF!</v>
      </c>
      <c r="F79" s="34" t="e">
        <f>VLOOKUP($B79,#REF!,5,0)</f>
        <v>#REF!</v>
      </c>
      <c r="G79" s="34" t="e">
        <f>VLOOKUP($B79,#REF!,6,0)</f>
        <v>#REF!</v>
      </c>
      <c r="H79" s="34" t="e">
        <f>VLOOKUP($B79,#REF!,7,0)</f>
        <v>#REF!</v>
      </c>
      <c r="I79" s="34" t="e">
        <f>VLOOKUP($B79,#REF!,8,0)</f>
        <v>#REF!</v>
      </c>
      <c r="J79" s="34" t="e">
        <f>VLOOKUP($B79,#REF!,9,0)</f>
        <v>#REF!</v>
      </c>
      <c r="K79" s="34" t="e">
        <f>VLOOKUP($B79,#REF!,10,0)</f>
        <v>#REF!</v>
      </c>
      <c r="L79" s="34" t="e">
        <f>VLOOKUP($B79,#REF!,11,0)</f>
        <v>#REF!</v>
      </c>
      <c r="M79" s="34" t="e">
        <f>VLOOKUP($B79,#REF!,12,0)</f>
        <v>#REF!</v>
      </c>
      <c r="N79" s="34" t="e">
        <f>VLOOKUP($B79,#REF!,13,0)</f>
        <v>#REF!</v>
      </c>
      <c r="O79" s="45"/>
    </row>
    <row r="80" spans="1:16" ht="21.75" customHeight="1">
      <c r="A80" s="61" t="s">
        <v>49</v>
      </c>
      <c r="B80" s="61"/>
      <c r="C80" s="38"/>
      <c r="D80" s="38"/>
      <c r="E80" s="39" t="e">
        <f>SUM(E3:E79)</f>
        <v>#REF!</v>
      </c>
      <c r="F80" s="39" t="e">
        <f>SUM(F3:F79)</f>
        <v>#REF!</v>
      </c>
      <c r="G80" s="39"/>
      <c r="H80" s="39" t="e">
        <f>SUM(H3:H79)</f>
        <v>#REF!</v>
      </c>
      <c r="I80" s="39"/>
      <c r="J80" s="39" t="e">
        <f>SUM(J3:J79)</f>
        <v>#REF!</v>
      </c>
      <c r="K80" s="39" t="e">
        <f>SUM(K3:K31)</f>
        <v>#REF!</v>
      </c>
      <c r="L80" s="39" t="e">
        <f>SUM(L3:L31)</f>
        <v>#REF!</v>
      </c>
      <c r="M80" s="39" t="e">
        <f>SUM(M3:M79)</f>
        <v>#REF!</v>
      </c>
      <c r="N80" s="39" t="e">
        <f>SUM(N3:N79)</f>
        <v>#REF!</v>
      </c>
      <c r="O80" s="38"/>
      <c r="P80" s="17"/>
    </row>
    <row r="81" spans="3:16" ht="39" customHeight="1">
      <c r="L81" s="18" t="s">
        <v>50</v>
      </c>
      <c r="N81" s="18"/>
      <c r="O81" s="17" t="s">
        <v>51</v>
      </c>
      <c r="P81" s="17"/>
    </row>
    <row r="82" spans="3:16" ht="23.25" customHeight="1">
      <c r="C82" s="40" t="s">
        <v>52</v>
      </c>
      <c r="N82" s="18"/>
      <c r="P82" s="17"/>
    </row>
  </sheetData>
  <autoFilter ref="A3:O82" xr:uid="{00000000-0009-0000-0000-000000000000}"/>
  <mergeCells count="2">
    <mergeCell ref="A1:O1"/>
    <mergeCell ref="A80:B80"/>
  </mergeCells>
  <phoneticPr fontId="11" type="noConversion"/>
  <conditionalFormatting sqref="E1:M3 E5:M6 E8:M9 E11:M12 E80:M65536">
    <cfRule type="cellIs" dxfId="88" priority="8" stopIfTrue="1" operator="equal">
      <formula>0</formula>
    </cfRule>
  </conditionalFormatting>
  <conditionalFormatting sqref="C13:N79">
    <cfRule type="cellIs" dxfId="87" priority="3" operator="lessThanOrEqual">
      <formula>0</formula>
    </cfRule>
    <cfRule type="cellIs" dxfId="86" priority="2" operator="equal">
      <formula>#N/A</formula>
    </cfRule>
    <cfRule type="cellIs" dxfId="85" priority="1" operator="lessThan">
      <formula>0</formula>
    </cfRule>
  </conditionalFormatting>
  <printOptions horizontalCentered="1"/>
  <pageMargins left="0.2" right="0.2" top="0.38888888888888901" bottom="0.34930555555555598" header="0.27916666666666701" footer="0.2"/>
  <pageSetup paperSize="9" orientation="landscape" verticalDpi="18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26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S14" sqref="S14"/>
    </sheetView>
  </sheetViews>
  <sheetFormatPr defaultColWidth="9" defaultRowHeight="23.25" customHeight="1"/>
  <cols>
    <col min="1" max="1" width="4.75" style="17" customWidth="1"/>
    <col min="2" max="3" width="9" style="17"/>
    <col min="4" max="4" width="5.625" style="17" customWidth="1"/>
    <col min="5" max="5" width="7.75" style="18" customWidth="1"/>
    <col min="6" max="7" width="6.75" style="18" customWidth="1"/>
    <col min="8" max="9" width="9" style="18"/>
    <col min="10" max="13" width="6.625" style="18" customWidth="1"/>
    <col min="14" max="14" width="9.625" style="2" customWidth="1"/>
    <col min="15" max="15" width="17.875" style="17" customWidth="1"/>
    <col min="16" max="255" width="9" style="17"/>
  </cols>
  <sheetData>
    <row r="1" spans="1:15" ht="30.75" customHeight="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.75" customHeight="1">
      <c r="A2" s="19"/>
      <c r="B2" s="20"/>
      <c r="C2" s="20"/>
      <c r="D2" s="20"/>
      <c r="E2" s="20"/>
      <c r="F2" s="21"/>
      <c r="G2" s="21"/>
      <c r="H2" s="22"/>
      <c r="I2" s="22"/>
      <c r="J2" s="41"/>
      <c r="K2" s="41"/>
      <c r="L2" s="41"/>
      <c r="M2" s="41"/>
      <c r="N2" s="16"/>
      <c r="O2" s="41"/>
    </row>
    <row r="3" spans="1:15" ht="44.1" customHeight="1">
      <c r="A3" s="23" t="s">
        <v>85</v>
      </c>
      <c r="B3" s="24" t="s">
        <v>3</v>
      </c>
      <c r="C3" s="24" t="s">
        <v>86</v>
      </c>
      <c r="D3" s="24" t="s">
        <v>5</v>
      </c>
      <c r="E3" s="24" t="s">
        <v>87</v>
      </c>
      <c r="F3" s="24" t="s">
        <v>88</v>
      </c>
      <c r="G3" s="24" t="s">
        <v>8</v>
      </c>
      <c r="H3" s="25" t="s">
        <v>89</v>
      </c>
      <c r="I3" s="25" t="s">
        <v>90</v>
      </c>
      <c r="J3" s="42" t="s">
        <v>11</v>
      </c>
      <c r="K3" s="42" t="s">
        <v>91</v>
      </c>
      <c r="L3" s="42" t="s">
        <v>92</v>
      </c>
      <c r="M3" s="42" t="s">
        <v>93</v>
      </c>
      <c r="N3" s="43" t="s">
        <v>94</v>
      </c>
      <c r="O3" s="24" t="s">
        <v>95</v>
      </c>
    </row>
    <row r="4" spans="1:15" ht="21.75" customHeight="1">
      <c r="A4" s="26" t="s">
        <v>17</v>
      </c>
      <c r="B4" s="27" t="s">
        <v>53</v>
      </c>
      <c r="C4" s="27">
        <v>2800</v>
      </c>
      <c r="D4" s="28">
        <v>30</v>
      </c>
      <c r="E4" s="29">
        <f t="shared" ref="E4:E6" si="0">ROUND(C4/30*D4,0)</f>
        <v>2800</v>
      </c>
      <c r="F4" s="29">
        <v>0</v>
      </c>
      <c r="G4" s="29"/>
      <c r="H4" s="30">
        <f>ROUND(SUM(E4:F4),0)</f>
        <v>2800</v>
      </c>
      <c r="I4" s="29">
        <v>50</v>
      </c>
      <c r="J4" s="29"/>
      <c r="K4" s="29">
        <v>10</v>
      </c>
      <c r="L4" s="29"/>
      <c r="M4" s="30">
        <f t="shared" ref="M4:M23" si="1">SUM(I4:L4)</f>
        <v>60</v>
      </c>
      <c r="N4" s="44">
        <f t="shared" ref="N4:N23" si="2">+H4-M4</f>
        <v>2740</v>
      </c>
      <c r="O4" s="45"/>
    </row>
    <row r="5" spans="1:15" ht="21.75" customHeight="1">
      <c r="A5" s="26" t="s">
        <v>19</v>
      </c>
      <c r="B5" s="31" t="s">
        <v>20</v>
      </c>
      <c r="C5" s="27">
        <v>500</v>
      </c>
      <c r="D5" s="28">
        <v>30</v>
      </c>
      <c r="E5" s="27">
        <v>2500</v>
      </c>
      <c r="F5" s="29">
        <v>20</v>
      </c>
      <c r="G5" s="29">
        <v>50</v>
      </c>
      <c r="H5" s="32">
        <f>ROUND(SUM(E5:F5),0)</f>
        <v>2520</v>
      </c>
      <c r="I5" s="46">
        <v>300</v>
      </c>
      <c r="J5" s="47">
        <v>50</v>
      </c>
      <c r="K5" s="47">
        <v>10</v>
      </c>
      <c r="L5" s="47">
        <v>50</v>
      </c>
      <c r="M5" s="48">
        <f t="shared" si="1"/>
        <v>410</v>
      </c>
      <c r="N5" s="44">
        <f t="shared" si="2"/>
        <v>2110</v>
      </c>
      <c r="O5" s="45"/>
    </row>
    <row r="6" spans="1:15" ht="21.75" customHeight="1">
      <c r="A6" s="26" t="s">
        <v>21</v>
      </c>
      <c r="B6" s="31" t="s">
        <v>22</v>
      </c>
      <c r="C6" s="27">
        <v>3000</v>
      </c>
      <c r="D6" s="28">
        <v>30</v>
      </c>
      <c r="E6" s="27">
        <f t="shared" si="0"/>
        <v>3000</v>
      </c>
      <c r="F6" s="29"/>
      <c r="G6" s="29"/>
      <c r="H6" s="32">
        <f>ROUND(SUM(E6:F6),0)</f>
        <v>3000</v>
      </c>
      <c r="I6" s="46"/>
      <c r="J6" s="47"/>
      <c r="K6" s="47"/>
      <c r="L6" s="47"/>
      <c r="M6" s="48">
        <f t="shared" si="1"/>
        <v>0</v>
      </c>
      <c r="N6" s="44">
        <f t="shared" si="2"/>
        <v>3000</v>
      </c>
      <c r="O6" s="45"/>
    </row>
    <row r="7" spans="1:15" ht="21.75" customHeight="1">
      <c r="A7" s="26" t="s">
        <v>23</v>
      </c>
      <c r="B7" s="31" t="s">
        <v>96</v>
      </c>
      <c r="C7" s="27">
        <v>5000</v>
      </c>
      <c r="D7" s="28">
        <v>30</v>
      </c>
      <c r="E7" s="27">
        <v>5000</v>
      </c>
      <c r="F7" s="29"/>
      <c r="G7" s="29"/>
      <c r="H7" s="32">
        <f>ROUND(SUM(E7:F7),0)</f>
        <v>5000</v>
      </c>
      <c r="I7" s="46"/>
      <c r="J7" s="47">
        <v>500</v>
      </c>
      <c r="K7" s="47"/>
      <c r="L7" s="47"/>
      <c r="M7" s="48">
        <f t="shared" si="1"/>
        <v>500</v>
      </c>
      <c r="N7" s="44">
        <f t="shared" si="2"/>
        <v>4500</v>
      </c>
      <c r="O7" s="45"/>
    </row>
    <row r="8" spans="1:15" ht="21.75" customHeight="1">
      <c r="A8" s="26" t="s">
        <v>25</v>
      </c>
      <c r="B8" s="31" t="s">
        <v>26</v>
      </c>
      <c r="C8" s="27">
        <v>300</v>
      </c>
      <c r="D8" s="28">
        <v>25</v>
      </c>
      <c r="E8" s="27">
        <v>600</v>
      </c>
      <c r="F8" s="29"/>
      <c r="G8" s="29"/>
      <c r="H8" s="32">
        <f>ROUND(SUM(E8:F8),0)</f>
        <v>600</v>
      </c>
      <c r="I8" s="46"/>
      <c r="J8" s="47"/>
      <c r="K8" s="47"/>
      <c r="L8" s="47"/>
      <c r="M8" s="48">
        <f t="shared" si="1"/>
        <v>0</v>
      </c>
      <c r="N8" s="44">
        <f t="shared" si="2"/>
        <v>600</v>
      </c>
      <c r="O8" s="45"/>
    </row>
    <row r="9" spans="1:15" ht="21.75" customHeight="1">
      <c r="A9" s="26" t="s">
        <v>27</v>
      </c>
      <c r="B9" s="31" t="s">
        <v>97</v>
      </c>
      <c r="C9" s="27">
        <v>500</v>
      </c>
      <c r="D9" s="28">
        <v>5</v>
      </c>
      <c r="E9" s="27">
        <v>555</v>
      </c>
      <c r="F9" s="29"/>
      <c r="G9" s="29"/>
      <c r="H9" s="32">
        <f t="shared" ref="H9:H23" si="3">ROUND(SUM(E9:F9),0)</f>
        <v>555</v>
      </c>
      <c r="I9" s="46"/>
      <c r="J9" s="47"/>
      <c r="K9" s="47"/>
      <c r="L9" s="47"/>
      <c r="M9" s="48">
        <f t="shared" si="1"/>
        <v>0</v>
      </c>
      <c r="N9" s="44">
        <f t="shared" si="2"/>
        <v>555</v>
      </c>
      <c r="O9" s="45"/>
    </row>
    <row r="10" spans="1:15" ht="21.75" customHeight="1">
      <c r="A10" s="26" t="s">
        <v>28</v>
      </c>
      <c r="B10" s="31" t="s">
        <v>54</v>
      </c>
      <c r="C10" s="27">
        <v>800</v>
      </c>
      <c r="D10" s="28">
        <v>14</v>
      </c>
      <c r="E10" s="27">
        <v>2222</v>
      </c>
      <c r="F10" s="29"/>
      <c r="G10" s="29"/>
      <c r="H10" s="32">
        <f t="shared" si="3"/>
        <v>2222</v>
      </c>
      <c r="I10" s="46"/>
      <c r="J10" s="47"/>
      <c r="K10" s="47"/>
      <c r="L10" s="47"/>
      <c r="M10" s="48">
        <f t="shared" si="1"/>
        <v>0</v>
      </c>
      <c r="N10" s="44">
        <f t="shared" si="2"/>
        <v>2222</v>
      </c>
      <c r="O10" s="45"/>
    </row>
    <row r="11" spans="1:15" ht="21.75" customHeight="1">
      <c r="A11" s="26" t="s">
        <v>29</v>
      </c>
      <c r="B11" s="33" t="s">
        <v>98</v>
      </c>
      <c r="C11" s="34">
        <v>2500</v>
      </c>
      <c r="D11" s="35">
        <v>10</v>
      </c>
      <c r="E11" s="34">
        <v>5000</v>
      </c>
      <c r="F11" s="36"/>
      <c r="G11" s="36"/>
      <c r="H11" s="32">
        <f t="shared" ref="H11:H18" si="4">ROUND(SUM(E11:F11),0)</f>
        <v>5000</v>
      </c>
      <c r="I11" s="46"/>
      <c r="J11" s="47"/>
      <c r="K11" s="47"/>
      <c r="L11" s="47"/>
      <c r="M11" s="48">
        <f t="shared" si="1"/>
        <v>0</v>
      </c>
      <c r="N11" s="44">
        <f t="shared" ref="N11:N18" si="5">+H11-M11</f>
        <v>5000</v>
      </c>
      <c r="O11" s="45"/>
    </row>
    <row r="12" spans="1:15" ht="21.75" customHeight="1">
      <c r="A12" s="26" t="s">
        <v>30</v>
      </c>
      <c r="B12" s="33" t="s">
        <v>55</v>
      </c>
      <c r="C12" s="34">
        <v>500</v>
      </c>
      <c r="D12" s="35">
        <v>30</v>
      </c>
      <c r="E12" s="34">
        <v>2500</v>
      </c>
      <c r="F12" s="36"/>
      <c r="G12" s="36"/>
      <c r="H12" s="32">
        <f t="shared" si="4"/>
        <v>2500</v>
      </c>
      <c r="I12" s="46"/>
      <c r="J12" s="47"/>
      <c r="K12" s="47"/>
      <c r="L12" s="47"/>
      <c r="M12" s="48">
        <f t="shared" si="1"/>
        <v>0</v>
      </c>
      <c r="N12" s="44">
        <f t="shared" si="5"/>
        <v>2500</v>
      </c>
      <c r="O12" s="45"/>
    </row>
    <row r="13" spans="1:15" ht="21.75" customHeight="1">
      <c r="A13" s="26" t="s">
        <v>31</v>
      </c>
      <c r="B13" s="33" t="s">
        <v>56</v>
      </c>
      <c r="C13" s="34">
        <v>500</v>
      </c>
      <c r="D13" s="35">
        <v>25</v>
      </c>
      <c r="E13" s="34">
        <v>2000</v>
      </c>
      <c r="F13" s="36"/>
      <c r="G13" s="36"/>
      <c r="H13" s="32">
        <f t="shared" si="4"/>
        <v>2000</v>
      </c>
      <c r="I13" s="46"/>
      <c r="J13" s="47"/>
      <c r="K13" s="47"/>
      <c r="L13" s="47"/>
      <c r="M13" s="48">
        <f t="shared" si="1"/>
        <v>0</v>
      </c>
      <c r="N13" s="44">
        <f t="shared" si="5"/>
        <v>2000</v>
      </c>
      <c r="O13" s="45"/>
    </row>
    <row r="14" spans="1:15" ht="21.75" customHeight="1">
      <c r="A14" s="26" t="s">
        <v>32</v>
      </c>
      <c r="B14" s="33" t="s">
        <v>99</v>
      </c>
      <c r="C14" s="34">
        <v>1000</v>
      </c>
      <c r="D14" s="35">
        <v>20</v>
      </c>
      <c r="E14" s="34">
        <v>3000</v>
      </c>
      <c r="F14" s="36"/>
      <c r="G14" s="36"/>
      <c r="H14" s="32">
        <f t="shared" si="4"/>
        <v>3000</v>
      </c>
      <c r="I14" s="46"/>
      <c r="J14" s="47">
        <v>50</v>
      </c>
      <c r="K14" s="47"/>
      <c r="L14" s="47"/>
      <c r="M14" s="48">
        <f t="shared" si="1"/>
        <v>50</v>
      </c>
      <c r="N14" s="44">
        <f t="shared" si="5"/>
        <v>2950</v>
      </c>
      <c r="O14" s="45"/>
    </row>
    <row r="15" spans="1:15" ht="21.75" customHeight="1">
      <c r="A15" s="26" t="s">
        <v>33</v>
      </c>
      <c r="B15" s="33" t="s">
        <v>57</v>
      </c>
      <c r="C15" s="34">
        <v>500</v>
      </c>
      <c r="D15" s="35">
        <v>25</v>
      </c>
      <c r="E15" s="34">
        <v>2000</v>
      </c>
      <c r="F15" s="36"/>
      <c r="G15" s="36"/>
      <c r="H15" s="32">
        <f t="shared" si="4"/>
        <v>2000</v>
      </c>
      <c r="I15" s="46"/>
      <c r="J15" s="47"/>
      <c r="K15" s="47"/>
      <c r="L15" s="47"/>
      <c r="M15" s="48">
        <f t="shared" si="1"/>
        <v>0</v>
      </c>
      <c r="N15" s="44">
        <f t="shared" si="5"/>
        <v>2000</v>
      </c>
      <c r="O15" s="45"/>
    </row>
    <row r="16" spans="1:15" ht="21.75" customHeight="1">
      <c r="A16" s="26" t="s">
        <v>34</v>
      </c>
      <c r="B16" s="33" t="s">
        <v>100</v>
      </c>
      <c r="C16" s="34">
        <v>500</v>
      </c>
      <c r="D16" s="35">
        <v>25</v>
      </c>
      <c r="E16" s="34">
        <v>2000</v>
      </c>
      <c r="F16" s="36"/>
      <c r="G16" s="36"/>
      <c r="H16" s="32">
        <f t="shared" si="4"/>
        <v>2000</v>
      </c>
      <c r="I16" s="46"/>
      <c r="J16" s="47"/>
      <c r="K16" s="47"/>
      <c r="L16" s="47"/>
      <c r="M16" s="48">
        <f t="shared" si="1"/>
        <v>0</v>
      </c>
      <c r="N16" s="44">
        <f t="shared" si="5"/>
        <v>2000</v>
      </c>
      <c r="O16" s="45"/>
    </row>
    <row r="17" spans="1:15" ht="21.75" customHeight="1">
      <c r="A17" s="26" t="s">
        <v>35</v>
      </c>
      <c r="B17" s="33" t="s">
        <v>58</v>
      </c>
      <c r="C17" s="34">
        <v>500</v>
      </c>
      <c r="D17" s="35">
        <v>25</v>
      </c>
      <c r="E17" s="34">
        <v>2000</v>
      </c>
      <c r="F17" s="36"/>
      <c r="G17" s="36"/>
      <c r="H17" s="32">
        <f t="shared" si="4"/>
        <v>2000</v>
      </c>
      <c r="I17" s="46"/>
      <c r="J17" s="47"/>
      <c r="K17" s="47"/>
      <c r="L17" s="47"/>
      <c r="M17" s="48">
        <f t="shared" si="1"/>
        <v>0</v>
      </c>
      <c r="N17" s="44">
        <f t="shared" si="5"/>
        <v>2000</v>
      </c>
      <c r="O17" s="45"/>
    </row>
    <row r="18" spans="1:15" ht="21.75" customHeight="1">
      <c r="A18" s="26" t="s">
        <v>36</v>
      </c>
      <c r="B18" s="33" t="s">
        <v>101</v>
      </c>
      <c r="C18" s="34">
        <v>500</v>
      </c>
      <c r="D18" s="35">
        <v>20</v>
      </c>
      <c r="E18" s="34">
        <v>1000</v>
      </c>
      <c r="F18" s="36">
        <v>47</v>
      </c>
      <c r="G18" s="36"/>
      <c r="H18" s="32">
        <f t="shared" si="4"/>
        <v>1047</v>
      </c>
      <c r="I18" s="37"/>
      <c r="J18" s="49"/>
      <c r="K18" s="49"/>
      <c r="L18" s="49"/>
      <c r="M18" s="48">
        <f t="shared" si="1"/>
        <v>0</v>
      </c>
      <c r="N18" s="44">
        <f t="shared" si="5"/>
        <v>1047</v>
      </c>
      <c r="O18" s="45"/>
    </row>
    <row r="19" spans="1:15" ht="21.75" customHeight="1">
      <c r="A19" s="26" t="s">
        <v>37</v>
      </c>
      <c r="B19" s="33" t="s">
        <v>59</v>
      </c>
      <c r="C19" s="34">
        <v>500</v>
      </c>
      <c r="D19" s="35">
        <v>25</v>
      </c>
      <c r="E19" s="34">
        <v>2000</v>
      </c>
      <c r="F19" s="36"/>
      <c r="G19" s="36"/>
      <c r="H19" s="32">
        <f t="shared" si="3"/>
        <v>2000</v>
      </c>
      <c r="I19" s="37"/>
      <c r="J19" s="49"/>
      <c r="K19" s="49"/>
      <c r="L19" s="49"/>
      <c r="M19" s="48">
        <f t="shared" si="1"/>
        <v>0</v>
      </c>
      <c r="N19" s="44">
        <f t="shared" si="2"/>
        <v>2000</v>
      </c>
      <c r="O19" s="45"/>
    </row>
    <row r="20" spans="1:15" ht="21.75" customHeight="1">
      <c r="A20" s="26" t="s">
        <v>38</v>
      </c>
      <c r="B20" s="33" t="s">
        <v>60</v>
      </c>
      <c r="C20" s="34">
        <v>1000</v>
      </c>
      <c r="D20" s="35">
        <v>30</v>
      </c>
      <c r="E20" s="34">
        <v>1000</v>
      </c>
      <c r="F20" s="36">
        <v>50</v>
      </c>
      <c r="G20" s="36"/>
      <c r="H20" s="32">
        <f t="shared" si="3"/>
        <v>1050</v>
      </c>
      <c r="I20" s="37"/>
      <c r="J20" s="49"/>
      <c r="K20" s="49">
        <v>20</v>
      </c>
      <c r="L20" s="49"/>
      <c r="M20" s="48">
        <f t="shared" si="1"/>
        <v>20</v>
      </c>
      <c r="N20" s="44">
        <f t="shared" si="2"/>
        <v>1030</v>
      </c>
      <c r="O20" s="45"/>
    </row>
    <row r="21" spans="1:15" ht="21.75" customHeight="1">
      <c r="A21" s="26" t="s">
        <v>39</v>
      </c>
      <c r="B21" s="33" t="s">
        <v>61</v>
      </c>
      <c r="C21" s="34">
        <v>5000</v>
      </c>
      <c r="D21" s="35">
        <v>30</v>
      </c>
      <c r="E21" s="34">
        <v>5000</v>
      </c>
      <c r="F21" s="36">
        <v>1000</v>
      </c>
      <c r="G21" s="36"/>
      <c r="H21" s="32">
        <f t="shared" si="3"/>
        <v>6000</v>
      </c>
      <c r="I21" s="37"/>
      <c r="J21" s="49"/>
      <c r="K21" s="49">
        <v>100</v>
      </c>
      <c r="L21" s="49">
        <v>200</v>
      </c>
      <c r="M21" s="48">
        <f t="shared" si="1"/>
        <v>300</v>
      </c>
      <c r="N21" s="44">
        <f t="shared" si="2"/>
        <v>5700</v>
      </c>
      <c r="O21" s="45"/>
    </row>
    <row r="22" spans="1:15" ht="21.75" customHeight="1">
      <c r="A22" s="26" t="s">
        <v>40</v>
      </c>
      <c r="B22" s="33" t="s">
        <v>62</v>
      </c>
      <c r="C22" s="34">
        <v>500</v>
      </c>
      <c r="D22" s="35">
        <v>25</v>
      </c>
      <c r="E22" s="34">
        <v>2000</v>
      </c>
      <c r="F22" s="36"/>
      <c r="G22" s="36"/>
      <c r="H22" s="32">
        <f t="shared" si="3"/>
        <v>2000</v>
      </c>
      <c r="I22" s="37"/>
      <c r="J22" s="49"/>
      <c r="K22" s="49"/>
      <c r="L22" s="49"/>
      <c r="M22" s="48">
        <f t="shared" si="1"/>
        <v>0</v>
      </c>
      <c r="N22" s="44">
        <f t="shared" si="2"/>
        <v>2000</v>
      </c>
      <c r="O22" s="45"/>
    </row>
    <row r="23" spans="1:15" ht="21.75" customHeight="1">
      <c r="A23" s="26" t="s">
        <v>41</v>
      </c>
      <c r="B23" s="33" t="s">
        <v>102</v>
      </c>
      <c r="C23" s="34">
        <v>500</v>
      </c>
      <c r="D23" s="35">
        <v>25</v>
      </c>
      <c r="E23" s="34">
        <v>2000</v>
      </c>
      <c r="F23" s="36"/>
      <c r="G23" s="36"/>
      <c r="H23" s="37">
        <f t="shared" si="3"/>
        <v>2000</v>
      </c>
      <c r="I23" s="37"/>
      <c r="J23" s="49"/>
      <c r="K23" s="49"/>
      <c r="L23" s="49"/>
      <c r="M23" s="48">
        <f t="shared" si="1"/>
        <v>0</v>
      </c>
      <c r="N23" s="44">
        <f t="shared" si="2"/>
        <v>2000</v>
      </c>
      <c r="O23" s="45"/>
    </row>
    <row r="24" spans="1:15" ht="21.75" customHeight="1">
      <c r="A24" s="61" t="s">
        <v>82</v>
      </c>
      <c r="B24" s="61"/>
      <c r="C24" s="38"/>
      <c r="D24" s="35"/>
      <c r="E24" s="39">
        <f>SUM(E3:E23)</f>
        <v>48177</v>
      </c>
      <c r="F24" s="39">
        <f>SUM(F3:F23)</f>
        <v>1117</v>
      </c>
      <c r="G24" s="39"/>
      <c r="H24" s="39">
        <f>SUM(H3:H23)</f>
        <v>49294</v>
      </c>
      <c r="I24" s="39"/>
      <c r="J24" s="39">
        <f>SUM(J3:J23)</f>
        <v>600</v>
      </c>
      <c r="K24" s="39">
        <f>SUM(K3:K13)</f>
        <v>20</v>
      </c>
      <c r="L24" s="39">
        <f>SUM(L3:L13)</f>
        <v>50</v>
      </c>
      <c r="M24" s="39">
        <f>SUM(M3:M23)</f>
        <v>1340</v>
      </c>
      <c r="N24" s="39">
        <f>SUM(N3:N23)</f>
        <v>47954</v>
      </c>
      <c r="O24" s="38"/>
    </row>
    <row r="25" spans="1:15" ht="39" customHeight="1">
      <c r="N25" s="18"/>
    </row>
    <row r="26" spans="1:15" ht="23.25" customHeight="1">
      <c r="C26" s="40" t="s">
        <v>83</v>
      </c>
      <c r="N26" s="18"/>
    </row>
  </sheetData>
  <autoFilter ref="A3:O26" xr:uid="{00000000-0009-0000-0000-000001000000}"/>
  <mergeCells count="2">
    <mergeCell ref="A1:O1"/>
    <mergeCell ref="A24:B24"/>
  </mergeCells>
  <phoneticPr fontId="11" type="noConversion"/>
  <conditionalFormatting sqref="E1:M4 E5:L10 H11:L22 F11:G17 E18:G18 F19:G19 E20:G21 F22:G22 F23:L23 M5:M23 E24:M65530">
    <cfRule type="cellIs" dxfId="84" priority="1" stopIfTrue="1" operator="equal">
      <formula>0</formula>
    </cfRule>
  </conditionalFormatting>
  <printOptions horizontalCentered="1"/>
  <pageMargins left="0.2" right="0.2" top="0.38888888888888901" bottom="0.34930555555555598" header="0.27916666666666701" footer="0.2"/>
  <pageSetup paperSize="9" orientation="landscape" verticalDpi="18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6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W73" sqref="W73"/>
    </sheetView>
  </sheetViews>
  <sheetFormatPr defaultColWidth="9" defaultRowHeight="23.25" customHeight="1"/>
  <cols>
    <col min="1" max="1" width="7.75" style="1" customWidth="1"/>
    <col min="2" max="3" width="9" style="1"/>
    <col min="4" max="4" width="5.625" style="1" customWidth="1"/>
    <col min="5" max="5" width="7.75" style="2" customWidth="1"/>
    <col min="6" max="7" width="6.75" style="2" customWidth="1"/>
    <col min="8" max="9" width="9" style="2"/>
    <col min="10" max="12" width="6.625" style="2" customWidth="1"/>
    <col min="13" max="13" width="7.5" style="2" customWidth="1"/>
    <col min="14" max="14" width="9.625" style="2" customWidth="1"/>
    <col min="15" max="15" width="17.875" style="1" customWidth="1"/>
    <col min="16" max="16" width="9" style="3"/>
    <col min="17" max="253" width="9" style="1"/>
    <col min="254" max="16384" width="9" style="4"/>
  </cols>
  <sheetData>
    <row r="1" spans="1:16" ht="30.75" customHeight="1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"/>
    </row>
    <row r="2" spans="1:16" ht="18.75" customHeight="1">
      <c r="A2" s="5" t="str">
        <f>A1</f>
        <v>2019年3月份工資條</v>
      </c>
      <c r="B2" s="6"/>
      <c r="C2" s="6"/>
      <c r="D2" s="6"/>
      <c r="E2" s="6"/>
      <c r="F2" s="7"/>
      <c r="G2" s="7"/>
      <c r="H2" s="8"/>
      <c r="I2" s="8"/>
      <c r="J2" s="15"/>
      <c r="K2" s="15"/>
      <c r="L2" s="15"/>
      <c r="M2" s="15"/>
      <c r="N2" s="16"/>
      <c r="O2" s="15"/>
      <c r="P2" s="1"/>
    </row>
    <row r="3" spans="1:16" ht="21.75" customHeight="1">
      <c r="A3" s="9" t="s">
        <v>64</v>
      </c>
      <c r="B3" s="9" t="str">
        <f>VLOOKUP(工資明細!$B$3:$B$3,工資明細!$B$3:$O$23,1,0)</f>
        <v>姓名</v>
      </c>
      <c r="C3" s="9" t="s">
        <v>65</v>
      </c>
      <c r="D3" s="9" t="str">
        <f>VLOOKUP(工資明細!$D$3,工資明細!$D$3:$R$23,1,0)</f>
        <v>出勤</v>
      </c>
      <c r="E3" s="9" t="s">
        <v>66</v>
      </c>
      <c r="F3" s="9" t="s">
        <v>67</v>
      </c>
      <c r="G3" s="9" t="str">
        <f>VLOOKUP(工資明細!$G$3,工資明細!$G$3:$U$23,1,0)</f>
        <v>其他</v>
      </c>
      <c r="H3" s="9" t="s">
        <v>68</v>
      </c>
      <c r="I3" s="9" t="s">
        <v>69</v>
      </c>
      <c r="J3" s="9" t="str">
        <f>VLOOKUP(工資明細!$J$3,工資明細!$J$3:$X$23,1,0)</f>
        <v>扣借款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</row>
    <row r="4" spans="1:16" ht="21.75" customHeight="1">
      <c r="A4" s="10" t="str">
        <f>VLOOKUP(工資明細!A4,工資明細!$A$3:$O$23,1,0)</f>
        <v>001</v>
      </c>
      <c r="B4" s="10" t="str">
        <f>VLOOKUP(工資明細!B4:B4,工資明細!B4:O23,1,0)</f>
        <v>散散</v>
      </c>
      <c r="C4" s="10">
        <f>VLOOKUP(工資明細!C4:C4,工資明細!C4:P23,1,0)</f>
        <v>2800</v>
      </c>
      <c r="D4" s="10">
        <f>VLOOKUP(工資明細!D4:D4,工資明細!D4:Q23,1,0)</f>
        <v>30</v>
      </c>
      <c r="E4" s="10">
        <f>VLOOKUP(工資明細!E4:E4,工資明細!E4:R23,1,0)</f>
        <v>2800</v>
      </c>
      <c r="F4" s="10">
        <f>VLOOKUP(工資明細!F4:F4,工資明細!F4:S23,1,0)</f>
        <v>0</v>
      </c>
      <c r="G4" s="10" t="e">
        <f>VLOOKUP(工資明細!G4:G4,工資明細!G4:T23,1,0)</f>
        <v>#N/A</v>
      </c>
      <c r="H4" s="10">
        <f>VLOOKUP(工資明細!H4:H4,工資明細!H4:U23,1,0)</f>
        <v>2800</v>
      </c>
      <c r="I4" s="10">
        <f>VLOOKUP(工資明細!I4:I4,工資明細!I4:V23,1,0)</f>
        <v>50</v>
      </c>
      <c r="J4" s="10" t="e">
        <f>VLOOKUP(工資明細!J4:J4,工資明細!J4:W23,1,0)</f>
        <v>#N/A</v>
      </c>
      <c r="K4" s="10">
        <f>VLOOKUP(工資明細!K4:K4,工資明細!K4:X23,1,0)</f>
        <v>10</v>
      </c>
      <c r="L4" s="10" t="e">
        <f>VLOOKUP(工資明細!L4:L4,工資明細!L4:Y23,1,0)</f>
        <v>#N/A</v>
      </c>
      <c r="M4" s="10">
        <f>VLOOKUP(工資明細!M4:M4,工資明細!M4:Z23,1,0)</f>
        <v>60</v>
      </c>
      <c r="N4" s="10">
        <f>VLOOKUP(工資明細!N4:N4,工資明細!N4:AA23,1,0)</f>
        <v>2740</v>
      </c>
      <c r="O4" s="10"/>
    </row>
    <row r="5" spans="1:16" ht="21.75" customHeight="1">
      <c r="A5" s="5" t="str">
        <f>A1</f>
        <v>2019年3月份工資條</v>
      </c>
      <c r="B5" s="6"/>
      <c r="C5" s="6"/>
      <c r="D5" s="6"/>
      <c r="E5" s="6"/>
      <c r="F5" s="7"/>
      <c r="G5" s="7"/>
      <c r="H5" s="8"/>
      <c r="I5" s="8"/>
      <c r="J5" s="15"/>
      <c r="K5" s="15"/>
      <c r="L5" s="15"/>
      <c r="M5" s="15"/>
      <c r="N5" s="16"/>
      <c r="O5" s="15"/>
    </row>
    <row r="6" spans="1:16" ht="21.75" customHeight="1">
      <c r="A6" s="9" t="s">
        <v>64</v>
      </c>
      <c r="B6" s="9" t="str">
        <f>VLOOKUP(工資明細!$B$3:$B$3,工資明細!$B$3:$O$23,1,0)</f>
        <v>姓名</v>
      </c>
      <c r="C6" s="9" t="s">
        <v>65</v>
      </c>
      <c r="D6" s="9" t="str">
        <f>VLOOKUP(工資明細!$D$3,工資明細!$D$3:$R$23,1,0)</f>
        <v>出勤</v>
      </c>
      <c r="E6" s="9" t="s">
        <v>66</v>
      </c>
      <c r="F6" s="9" t="s">
        <v>67</v>
      </c>
      <c r="G6" s="9" t="str">
        <f>VLOOKUP(工資明細!$G$3,工資明細!$G$3:$U$23,1,0)</f>
        <v>其他</v>
      </c>
      <c r="H6" s="9" t="s">
        <v>68</v>
      </c>
      <c r="I6" s="9" t="s">
        <v>69</v>
      </c>
      <c r="J6" s="9" t="str">
        <f>VLOOKUP(工資明細!$J$3,工資明細!$J$3:$X$23,1,0)</f>
        <v>扣借款</v>
      </c>
      <c r="K6" s="9" t="s">
        <v>70</v>
      </c>
      <c r="L6" s="9" t="s">
        <v>71</v>
      </c>
      <c r="M6" s="9" t="s">
        <v>72</v>
      </c>
      <c r="N6" s="9" t="s">
        <v>73</v>
      </c>
      <c r="O6" s="9" t="s">
        <v>74</v>
      </c>
    </row>
    <row r="7" spans="1:16" ht="21.75" customHeight="1">
      <c r="A7" s="10" t="str">
        <f>VLOOKUP(工資明細!A5,工資明細!$A$3:$O$23,1,0)</f>
        <v>002</v>
      </c>
      <c r="B7" s="10" t="str">
        <f>VLOOKUP(工資明細!B5:B5,工資明細!B5:O26,1,0)</f>
        <v>李四</v>
      </c>
      <c r="C7" s="10">
        <f>VLOOKUP(工資明細!C5:C5,工資明細!C5:P24,1,0)</f>
        <v>500</v>
      </c>
      <c r="D7" s="10">
        <f>VLOOKUP(工資明細!D5:D5,工資明細!D5:Q24,1,0)</f>
        <v>30</v>
      </c>
      <c r="E7" s="10">
        <f>VLOOKUP(工資明細!E5:E5,工資明細!E5:R24,1,0)</f>
        <v>2500</v>
      </c>
      <c r="F7" s="10">
        <f>VLOOKUP(工資明細!F5:F5,工資明細!F5:S24,1,0)</f>
        <v>20</v>
      </c>
      <c r="G7" s="10">
        <f>VLOOKUP(工資明細!G5:G5,工資明細!G5:T24,1,0)</f>
        <v>50</v>
      </c>
      <c r="H7" s="10">
        <f>VLOOKUP(工資明細!H5:H5,工資明細!H5:U24,1,0)</f>
        <v>2520</v>
      </c>
      <c r="I7" s="10">
        <f>VLOOKUP(工資明細!I5:I5,工資明細!I5:V24,1,0)</f>
        <v>300</v>
      </c>
      <c r="J7" s="10">
        <f>VLOOKUP(工資明細!J5:J5,工資明細!J5:W24,1,0)</f>
        <v>50</v>
      </c>
      <c r="K7" s="10">
        <f>VLOOKUP(工資明細!K5:K5,工資明細!K5:X24,1,0)</f>
        <v>10</v>
      </c>
      <c r="L7" s="10">
        <f>VLOOKUP(工資明細!L5:L5,工資明細!L5:Y24,1,0)</f>
        <v>50</v>
      </c>
      <c r="M7" s="10">
        <f>VLOOKUP(工資明細!M5:M5,工資明細!M5:Z24,1,0)</f>
        <v>410</v>
      </c>
      <c r="N7" s="10">
        <f>VLOOKUP(工資明細!N5:N5,工資明細!N5:AA24,1,0)</f>
        <v>2110</v>
      </c>
      <c r="O7" s="10"/>
      <c r="P7" s="1"/>
    </row>
    <row r="8" spans="1:16" ht="21.75" customHeight="1">
      <c r="A8" s="11" t="str">
        <f>A1</f>
        <v>2019年3月份工資條</v>
      </c>
      <c r="B8" s="6"/>
      <c r="C8" s="6"/>
      <c r="D8" s="6"/>
      <c r="E8" s="6"/>
      <c r="F8" s="7"/>
      <c r="G8" s="7"/>
      <c r="H8" s="8"/>
      <c r="I8" s="8"/>
      <c r="J8" s="15"/>
      <c r="K8" s="15"/>
      <c r="L8" s="15"/>
      <c r="M8" s="15"/>
      <c r="N8" s="16"/>
      <c r="O8" s="15"/>
      <c r="P8" s="1"/>
    </row>
    <row r="9" spans="1:16" ht="21.75" customHeight="1">
      <c r="A9" s="9" t="s">
        <v>64</v>
      </c>
      <c r="B9" s="9" t="str">
        <f>VLOOKUP(工資明細!$B$3:$B$3,工資明細!$B$3:$O$23,1,0)</f>
        <v>姓名</v>
      </c>
      <c r="C9" s="9" t="s">
        <v>65</v>
      </c>
      <c r="D9" s="9" t="str">
        <f>VLOOKUP(工資明細!$D$3,工資明細!$D$3:$R$23,1,0)</f>
        <v>出勤</v>
      </c>
      <c r="E9" s="9" t="s">
        <v>66</v>
      </c>
      <c r="F9" s="9" t="s">
        <v>67</v>
      </c>
      <c r="G9" s="9" t="str">
        <f>VLOOKUP(工資明細!$G$3,工資明細!$G$3:$U$23,1,0)</f>
        <v>其他</v>
      </c>
      <c r="H9" s="9" t="s">
        <v>68</v>
      </c>
      <c r="I9" s="9" t="s">
        <v>69</v>
      </c>
      <c r="J9" s="9" t="str">
        <f>VLOOKUP(工資明細!$J$3,工資明細!$J$3:$X$23,1,0)</f>
        <v>扣借款</v>
      </c>
      <c r="K9" s="9" t="s">
        <v>70</v>
      </c>
      <c r="L9" s="9" t="s">
        <v>71</v>
      </c>
      <c r="M9" s="9" t="s">
        <v>72</v>
      </c>
      <c r="N9" s="9" t="s">
        <v>73</v>
      </c>
      <c r="O9" s="9" t="s">
        <v>74</v>
      </c>
      <c r="P9" s="1"/>
    </row>
    <row r="10" spans="1:16" ht="21.75" customHeight="1">
      <c r="A10" s="10" t="str">
        <f>VLOOKUP(工資明細!A6,工資明細!$A$3:$O$23,1,0)</f>
        <v>003</v>
      </c>
      <c r="B10" s="10" t="str">
        <f>VLOOKUP(工資明細!B6:B6,工資明細!B6:O29,1,0)</f>
        <v>王五</v>
      </c>
      <c r="C10" s="10">
        <f>VLOOKUP(工資明細!C6:C6,工資明細!C6:P25,1,0)</f>
        <v>3000</v>
      </c>
      <c r="D10" s="10">
        <f>VLOOKUP(工資明細!D6:D6,工資明細!D6:Q25,1,0)</f>
        <v>30</v>
      </c>
      <c r="E10" s="10">
        <f>VLOOKUP(工資明細!E6:E6,工資明細!E6:R25,1,0)</f>
        <v>3000</v>
      </c>
      <c r="F10" s="10" t="e">
        <f>VLOOKUP(工資明細!F6:F6,工資明細!F6:S25,1,0)</f>
        <v>#N/A</v>
      </c>
      <c r="G10" s="10" t="e">
        <f>VLOOKUP(工資明細!G6:G6,工資明細!G6:T25,1,0)</f>
        <v>#N/A</v>
      </c>
      <c r="H10" s="10">
        <f>VLOOKUP(工資明細!H6:H6,工資明細!H6:U25,1,0)</f>
        <v>3000</v>
      </c>
      <c r="I10" s="10" t="e">
        <f>VLOOKUP(工資明細!I6:I6,工資明細!I6:V25,1,0)</f>
        <v>#N/A</v>
      </c>
      <c r="J10" s="10" t="e">
        <f>VLOOKUP(工資明細!J6:J6,工資明細!J6:W25,1,0)</f>
        <v>#N/A</v>
      </c>
      <c r="K10" s="10" t="e">
        <f>VLOOKUP(工資明細!K6:K6,工資明細!K6:X25,1,0)</f>
        <v>#N/A</v>
      </c>
      <c r="L10" s="10" t="e">
        <f>VLOOKUP(工資明細!L6:L6,工資明細!L6:Y25,1,0)</f>
        <v>#N/A</v>
      </c>
      <c r="M10" s="10">
        <f>VLOOKUP(工資明細!M6:M6,工資明細!M6:Z25,1,0)</f>
        <v>0</v>
      </c>
      <c r="N10" s="10">
        <f>VLOOKUP(工資明細!N6:N6,工資明細!N6:AA25,1,0)</f>
        <v>3000</v>
      </c>
      <c r="O10" s="10"/>
      <c r="P10" s="1"/>
    </row>
    <row r="11" spans="1:16" ht="21.75" customHeight="1">
      <c r="A11" s="11" t="str">
        <f>A1</f>
        <v>2019年3月份工資條</v>
      </c>
      <c r="B11" s="6"/>
      <c r="C11" s="6"/>
      <c r="D11" s="6"/>
      <c r="E11" s="6"/>
      <c r="F11" s="7"/>
      <c r="G11" s="7"/>
      <c r="H11" s="8"/>
      <c r="I11" s="8"/>
      <c r="J11" s="15"/>
      <c r="K11" s="15"/>
      <c r="L11" s="15"/>
      <c r="M11" s="15"/>
      <c r="N11" s="16"/>
      <c r="O11" s="15"/>
      <c r="P11" s="1"/>
    </row>
    <row r="12" spans="1:16" ht="21.75" customHeight="1">
      <c r="A12" s="9" t="s">
        <v>64</v>
      </c>
      <c r="B12" s="9" t="str">
        <f>VLOOKUP(工資明細!$B$3:$B$3,工資明細!$B$3:$O$23,1,0)</f>
        <v>姓名</v>
      </c>
      <c r="C12" s="9" t="s">
        <v>65</v>
      </c>
      <c r="D12" s="9" t="str">
        <f>VLOOKUP(工資明細!$D$3,工資明細!$D$3:$R$23,1,0)</f>
        <v>出勤</v>
      </c>
      <c r="E12" s="9" t="s">
        <v>66</v>
      </c>
      <c r="F12" s="9" t="s">
        <v>67</v>
      </c>
      <c r="G12" s="9" t="str">
        <f>VLOOKUP(工資明細!$G$3,工資明細!$G$3:$U$23,1,0)</f>
        <v>其他</v>
      </c>
      <c r="H12" s="9" t="s">
        <v>68</v>
      </c>
      <c r="I12" s="9" t="s">
        <v>69</v>
      </c>
      <c r="J12" s="9" t="str">
        <f>VLOOKUP(工資明細!$J$3,工資明細!$J$3:$X$23,1,0)</f>
        <v>扣借款</v>
      </c>
      <c r="K12" s="9" t="s">
        <v>70</v>
      </c>
      <c r="L12" s="9" t="s">
        <v>71</v>
      </c>
      <c r="M12" s="9" t="s">
        <v>72</v>
      </c>
      <c r="N12" s="9" t="s">
        <v>73</v>
      </c>
      <c r="O12" s="9" t="s">
        <v>74</v>
      </c>
      <c r="P12" s="1"/>
    </row>
    <row r="13" spans="1:16" ht="21.75" customHeight="1">
      <c r="A13" s="10" t="str">
        <f>VLOOKUP(工資明細!A7,工資明細!$A$3:$O$23,1,0)</f>
        <v>004</v>
      </c>
      <c r="B13" s="10" t="s">
        <v>75</v>
      </c>
      <c r="C13" s="10">
        <f>VLOOKUP(工資明細!C7:C7,工資明細!C7:P32,1,0)</f>
        <v>5000</v>
      </c>
      <c r="D13" s="10">
        <f>VLOOKUP(工資明細!D7:D7,工資明細!D7:Q32,1,0)</f>
        <v>30</v>
      </c>
      <c r="E13" s="10">
        <f>VLOOKUP(工資明細!E7:E7,工資明細!E7:R32,1,0)</f>
        <v>5000</v>
      </c>
      <c r="F13" s="10" t="e">
        <f>VLOOKUP(工資明細!F7:F7,工資明細!F7:S32,1,0)</f>
        <v>#N/A</v>
      </c>
      <c r="G13" s="10" t="e">
        <f>VLOOKUP(工資明細!G7:G7,工資明細!G7:T32,1,0)</f>
        <v>#N/A</v>
      </c>
      <c r="H13" s="10">
        <f>VLOOKUP(工資明細!H7:H7,工資明細!H7:U32,1,0)</f>
        <v>5000</v>
      </c>
      <c r="I13" s="10" t="e">
        <f>VLOOKUP(工資明細!I7:I7,工資明細!I7:V32,1,0)</f>
        <v>#N/A</v>
      </c>
      <c r="J13" s="10">
        <f>VLOOKUP(工資明細!J7:J7,工資明細!J7:W32,1,0)</f>
        <v>500</v>
      </c>
      <c r="K13" s="10" t="e">
        <f>VLOOKUP(工資明細!K7:K7,工資明細!K7:X32,1,0)</f>
        <v>#N/A</v>
      </c>
      <c r="L13" s="10" t="e">
        <f>VLOOKUP(工資明細!L7:L7,工資明細!L7:Y32,1,0)</f>
        <v>#N/A</v>
      </c>
      <c r="M13" s="10">
        <f>VLOOKUP(工資明細!M7:M7,工資明細!M7:Z32,1,0)</f>
        <v>500</v>
      </c>
      <c r="N13" s="10">
        <f>VLOOKUP(工資明細!N7:N7,工資明細!N7:AA32,1,0)</f>
        <v>4500</v>
      </c>
      <c r="O13" s="10"/>
    </row>
    <row r="14" spans="1:16" ht="21.75" customHeight="1">
      <c r="A14" s="11" t="str">
        <f>A1</f>
        <v>2019年3月份工資條</v>
      </c>
      <c r="B14" s="6"/>
      <c r="C14" s="6"/>
      <c r="D14" s="6"/>
      <c r="E14" s="6"/>
      <c r="F14" s="7"/>
      <c r="G14" s="7"/>
      <c r="H14" s="8"/>
      <c r="I14" s="8"/>
      <c r="J14" s="15"/>
      <c r="K14" s="15"/>
      <c r="L14" s="15"/>
      <c r="M14" s="15"/>
      <c r="N14" s="16"/>
      <c r="O14" s="15"/>
    </row>
    <row r="15" spans="1:16" ht="21.75" customHeight="1">
      <c r="A15" s="9" t="s">
        <v>64</v>
      </c>
      <c r="B15" s="9" t="str">
        <f>VLOOKUP(工資明細!$B$3:$B$3,工資明細!$B$3:$O$23,1,0)</f>
        <v>姓名</v>
      </c>
      <c r="C15" s="9" t="s">
        <v>65</v>
      </c>
      <c r="D15" s="9" t="str">
        <f>VLOOKUP(工資明細!$D$3,工資明細!$D$3:$R$23,1,0)</f>
        <v>出勤</v>
      </c>
      <c r="E15" s="9" t="s">
        <v>66</v>
      </c>
      <c r="F15" s="9" t="s">
        <v>67</v>
      </c>
      <c r="G15" s="9" t="str">
        <f>VLOOKUP(工資明細!$G$3,工資明細!$G$3:$U$23,1,0)</f>
        <v>其他</v>
      </c>
      <c r="H15" s="9" t="s">
        <v>68</v>
      </c>
      <c r="I15" s="9" t="s">
        <v>69</v>
      </c>
      <c r="J15" s="9" t="str">
        <f>VLOOKUP(工資明細!$J$3,工資明細!$J$3:$X$23,1,0)</f>
        <v>扣借款</v>
      </c>
      <c r="K15" s="9" t="s">
        <v>70</v>
      </c>
      <c r="L15" s="9" t="s">
        <v>71</v>
      </c>
      <c r="M15" s="9" t="s">
        <v>72</v>
      </c>
      <c r="N15" s="9" t="s">
        <v>73</v>
      </c>
      <c r="O15" s="9" t="s">
        <v>74</v>
      </c>
    </row>
    <row r="16" spans="1:16" ht="21.75" customHeight="1">
      <c r="A16" s="10" t="str">
        <f>VLOOKUP(工資明細!A8,工資明細!$A$3:$O$23,1,0)</f>
        <v>005</v>
      </c>
      <c r="B16" s="10" t="str">
        <f>VLOOKUP(工資明細!B8:B8,工資明細!B8:O33,1,0)</f>
        <v>王王</v>
      </c>
      <c r="C16" s="10">
        <f>VLOOKUP(工資明細!C8:C8,工資明細!C8:P27,1,0)</f>
        <v>300</v>
      </c>
      <c r="D16" s="10">
        <f>VLOOKUP(工資明細!D8:D8,工資明細!D8:Q27,1,0)</f>
        <v>25</v>
      </c>
      <c r="E16" s="10">
        <f>VLOOKUP(工資明細!E8:E8,工資明細!E8:R27,1,0)</f>
        <v>600</v>
      </c>
      <c r="F16" s="10" t="e">
        <f>VLOOKUP(工資明細!F8:F8,工資明細!F8:S27,1,0)</f>
        <v>#N/A</v>
      </c>
      <c r="G16" s="10" t="e">
        <f>VLOOKUP(工資明細!G8:G8,工資明細!G8:T27,1,0)</f>
        <v>#N/A</v>
      </c>
      <c r="H16" s="10">
        <f>VLOOKUP(工資明細!H8:H8,工資明細!H8:U27,1,0)</f>
        <v>600</v>
      </c>
      <c r="I16" s="10" t="e">
        <f>VLOOKUP(工資明細!I8:I8,工資明細!I8:V27,1,0)</f>
        <v>#N/A</v>
      </c>
      <c r="J16" s="10" t="e">
        <f>VLOOKUP(工資明細!J8:J8,工資明細!J8:W27,1,0)</f>
        <v>#N/A</v>
      </c>
      <c r="K16" s="10" t="e">
        <f>VLOOKUP(工資明細!K8:K8,工資明細!K8:X27,1,0)</f>
        <v>#N/A</v>
      </c>
      <c r="L16" s="10" t="e">
        <f>VLOOKUP(工資明細!L8:L8,工資明細!L8:Y27,1,0)</f>
        <v>#N/A</v>
      </c>
      <c r="M16" s="10">
        <f>VLOOKUP(工資明細!M8:M8,工資明細!M8:Z27,1,0)</f>
        <v>0</v>
      </c>
      <c r="N16" s="10">
        <f>VLOOKUP(工資明細!N8:N8,工資明細!N8:AA27,1,0)</f>
        <v>600</v>
      </c>
      <c r="O16" s="10"/>
      <c r="P16" s="1"/>
    </row>
    <row r="17" spans="1:16" ht="21.75" customHeight="1">
      <c r="A17" s="11" t="str">
        <f>A1</f>
        <v>2019年3月份工資條</v>
      </c>
      <c r="B17" s="6"/>
      <c r="C17" s="6"/>
      <c r="D17" s="6"/>
      <c r="E17" s="6"/>
      <c r="F17" s="7"/>
      <c r="G17" s="7"/>
      <c r="H17" s="8"/>
      <c r="I17" s="8"/>
      <c r="J17" s="15"/>
      <c r="K17" s="15"/>
      <c r="L17" s="15"/>
      <c r="M17" s="15"/>
      <c r="N17" s="16"/>
      <c r="O17" s="15"/>
      <c r="P17" s="1"/>
    </row>
    <row r="18" spans="1:16" ht="21.75" customHeight="1">
      <c r="A18" s="9" t="s">
        <v>64</v>
      </c>
      <c r="B18" s="9" t="str">
        <f>VLOOKUP(工資明細!$B$3:$B$3,工資明細!$B$3:$O$23,1,0)</f>
        <v>姓名</v>
      </c>
      <c r="C18" s="9" t="s">
        <v>65</v>
      </c>
      <c r="D18" s="9" t="str">
        <f>VLOOKUP(工資明細!$D$3,工資明細!$D$3:$R$23,1,0)</f>
        <v>出勤</v>
      </c>
      <c r="E18" s="9" t="s">
        <v>66</v>
      </c>
      <c r="F18" s="9" t="s">
        <v>67</v>
      </c>
      <c r="G18" s="9" t="str">
        <f>VLOOKUP(工資明細!$G$3,工資明細!$G$3:$U$23,1,0)</f>
        <v>其他</v>
      </c>
      <c r="H18" s="9" t="s">
        <v>68</v>
      </c>
      <c r="I18" s="9" t="s">
        <v>69</v>
      </c>
      <c r="J18" s="9" t="str">
        <f>VLOOKUP(工資明細!$J$3,工資明細!$J$3:$X$23,1,0)</f>
        <v>扣借款</v>
      </c>
      <c r="K18" s="9" t="s">
        <v>70</v>
      </c>
      <c r="L18" s="9" t="s">
        <v>71</v>
      </c>
      <c r="M18" s="9" t="s">
        <v>72</v>
      </c>
      <c r="N18" s="9" t="s">
        <v>73</v>
      </c>
      <c r="O18" s="9" t="s">
        <v>74</v>
      </c>
      <c r="P18" s="1"/>
    </row>
    <row r="19" spans="1:16" ht="21.75" customHeight="1">
      <c r="A19" s="10" t="str">
        <f>VLOOKUP(工資明細!A9,工資明細!$A$3:$O$23,1,0)</f>
        <v>006</v>
      </c>
      <c r="B19" s="10" t="s">
        <v>76</v>
      </c>
      <c r="C19" s="10">
        <f>VLOOKUP(工資明細!C9:C9,工資明細!C9:P28,1,0)</f>
        <v>500</v>
      </c>
      <c r="D19" s="10">
        <f>VLOOKUP(工資明細!D9:D9,工資明細!D9:Q28,1,0)</f>
        <v>5</v>
      </c>
      <c r="E19" s="10">
        <f>VLOOKUP(工資明細!E9:E9,工資明細!E9:R28,1,0)</f>
        <v>555</v>
      </c>
      <c r="F19" s="10" t="e">
        <f>VLOOKUP(工資明細!F9:F9,工資明細!F9:S28,1,0)</f>
        <v>#N/A</v>
      </c>
      <c r="G19" s="10" t="e">
        <f>VLOOKUP(工資明細!G9:G9,工資明細!G9:T28,1,0)</f>
        <v>#N/A</v>
      </c>
      <c r="H19" s="10">
        <f>VLOOKUP(工資明細!H9:H9,工資明細!H9:U28,1,0)</f>
        <v>555</v>
      </c>
      <c r="I19" s="10" t="e">
        <f>VLOOKUP(工資明細!I9:I9,工資明細!I9:V28,1,0)</f>
        <v>#N/A</v>
      </c>
      <c r="J19" s="10" t="e">
        <f>VLOOKUP(工資明細!J9:J9,工資明細!J9:W28,1,0)</f>
        <v>#N/A</v>
      </c>
      <c r="K19" s="10" t="e">
        <f>VLOOKUP(工資明細!K9:K9,工資明細!K9:X28,1,0)</f>
        <v>#N/A</v>
      </c>
      <c r="L19" s="10" t="e">
        <f>VLOOKUP(工資明細!L9:L9,工資明細!L9:Y28,1,0)</f>
        <v>#N/A</v>
      </c>
      <c r="M19" s="10">
        <f>VLOOKUP(工資明細!M9:M9,工資明細!M9:Z28,1,0)</f>
        <v>0</v>
      </c>
      <c r="N19" s="10">
        <f>VLOOKUP(工資明細!N9:N9,工資明細!N9:AA28,1,0)</f>
        <v>555</v>
      </c>
      <c r="O19" s="10"/>
      <c r="P19" s="1"/>
    </row>
    <row r="20" spans="1:16" ht="21.75" customHeight="1">
      <c r="A20" s="11" t="str">
        <f>A1</f>
        <v>2019年3月份工資條</v>
      </c>
      <c r="B20" s="6"/>
      <c r="C20" s="6"/>
      <c r="D20" s="6"/>
      <c r="E20" s="6"/>
      <c r="F20" s="7"/>
      <c r="G20" s="7"/>
      <c r="H20" s="8"/>
      <c r="I20" s="8"/>
      <c r="J20" s="15"/>
      <c r="K20" s="15"/>
      <c r="L20" s="15"/>
      <c r="M20" s="15"/>
      <c r="N20" s="16"/>
      <c r="O20" s="15"/>
      <c r="P20" s="1"/>
    </row>
    <row r="21" spans="1:16" ht="21.75" customHeight="1">
      <c r="A21" s="9" t="s">
        <v>64</v>
      </c>
      <c r="B21" s="9" t="str">
        <f>VLOOKUP(工資明細!$B$3:$B$3,工資明細!$B$3:$O$23,1,0)</f>
        <v>姓名</v>
      </c>
      <c r="C21" s="9" t="s">
        <v>65</v>
      </c>
      <c r="D21" s="9" t="str">
        <f>VLOOKUP(工資明細!$D$3,工資明細!$D$3:$R$23,1,0)</f>
        <v>出勤</v>
      </c>
      <c r="E21" s="9" t="s">
        <v>66</v>
      </c>
      <c r="F21" s="9" t="s">
        <v>67</v>
      </c>
      <c r="G21" s="9" t="str">
        <f>VLOOKUP(工資明細!$G$3,工資明細!$G$3:$U$23,1,0)</f>
        <v>其他</v>
      </c>
      <c r="H21" s="9" t="s">
        <v>68</v>
      </c>
      <c r="I21" s="9" t="s">
        <v>69</v>
      </c>
      <c r="J21" s="9" t="str">
        <f>VLOOKUP(工資明細!$J$3,工資明細!$J$3:$X$23,1,0)</f>
        <v>扣借款</v>
      </c>
      <c r="K21" s="9" t="s">
        <v>70</v>
      </c>
      <c r="L21" s="9" t="s">
        <v>71</v>
      </c>
      <c r="M21" s="9" t="s">
        <v>72</v>
      </c>
      <c r="N21" s="9" t="s">
        <v>73</v>
      </c>
      <c r="O21" s="9" t="s">
        <v>74</v>
      </c>
      <c r="P21" s="1"/>
    </row>
    <row r="22" spans="1:16" ht="21.75" customHeight="1">
      <c r="A22" s="10" t="str">
        <f>VLOOKUP(工資明細!A10,工資明細!$A$3:$O$23,1,0)</f>
        <v>007</v>
      </c>
      <c r="B22" s="10" t="str">
        <f>VLOOKUP(工資明細!B10:B10,工資明細!B10:O47,1,0)</f>
        <v>粑粑</v>
      </c>
      <c r="C22" s="10">
        <f>VLOOKUP(工資明細!C10:C10,工資明細!C10:P41,1,0)</f>
        <v>800</v>
      </c>
      <c r="D22" s="10">
        <f>VLOOKUP(工資明細!D10:D10,工資明細!D10:Q41,1,0)</f>
        <v>14</v>
      </c>
      <c r="E22" s="10">
        <f>VLOOKUP(工資明細!E10:E10,工資明細!E10:R41,1,0)</f>
        <v>2222</v>
      </c>
      <c r="F22" s="10" t="e">
        <f>VLOOKUP(工資明細!F10:F10,工資明細!F10:S41,1,0)</f>
        <v>#N/A</v>
      </c>
      <c r="G22" s="10" t="e">
        <f>VLOOKUP(工資明細!G10:G10,工資明細!G10:T41,1,0)</f>
        <v>#N/A</v>
      </c>
      <c r="H22" s="10">
        <f>VLOOKUP(工資明細!H10:H10,工資明細!H10:U41,1,0)</f>
        <v>2222</v>
      </c>
      <c r="I22" s="10" t="e">
        <f>VLOOKUP(工資明細!I10:I10,工資明細!I10:V41,1,0)</f>
        <v>#N/A</v>
      </c>
      <c r="J22" s="10" t="e">
        <f>VLOOKUP(工資明細!J10:J10,工資明細!J10:W41,1,0)</f>
        <v>#N/A</v>
      </c>
      <c r="K22" s="10" t="e">
        <f>VLOOKUP(工資明細!K10:K10,工資明細!K10:X41,1,0)</f>
        <v>#N/A</v>
      </c>
      <c r="L22" s="10" t="e">
        <f>VLOOKUP(工資明細!L10:L10,工資明細!L10:Y41,1,0)</f>
        <v>#N/A</v>
      </c>
      <c r="M22" s="10">
        <f>VLOOKUP(工資明細!M10:M10,工資明細!M10:Z41,1,0)</f>
        <v>0</v>
      </c>
      <c r="N22" s="10">
        <f>VLOOKUP(工資明細!N10:N10,工資明細!N10:AA41,1,0)</f>
        <v>2222</v>
      </c>
      <c r="O22" s="10"/>
    </row>
    <row r="23" spans="1:16" ht="21.75" customHeight="1">
      <c r="A23" s="11" t="str">
        <f>A1</f>
        <v>2019年3月份工資條</v>
      </c>
      <c r="B23" s="6"/>
      <c r="C23" s="6"/>
      <c r="D23" s="6"/>
      <c r="E23" s="6"/>
      <c r="F23" s="7"/>
      <c r="G23" s="7"/>
      <c r="H23" s="8"/>
      <c r="I23" s="8"/>
      <c r="J23" s="15"/>
      <c r="K23" s="15"/>
      <c r="L23" s="15"/>
      <c r="M23" s="15"/>
      <c r="N23" s="16"/>
      <c r="O23" s="15"/>
    </row>
    <row r="24" spans="1:16" ht="21.75" customHeight="1">
      <c r="A24" s="9" t="s">
        <v>64</v>
      </c>
      <c r="B24" s="9" t="str">
        <f>VLOOKUP(工資明細!$B$3:$B$3,工資明細!$B$3:$O$23,1,0)</f>
        <v>姓名</v>
      </c>
      <c r="C24" s="9" t="s">
        <v>65</v>
      </c>
      <c r="D24" s="9" t="str">
        <f>VLOOKUP(工資明細!$D$3,工資明細!$D$3:$R$23,1,0)</f>
        <v>出勤</v>
      </c>
      <c r="E24" s="9" t="s">
        <v>66</v>
      </c>
      <c r="F24" s="9" t="s">
        <v>67</v>
      </c>
      <c r="G24" s="9" t="str">
        <f>VLOOKUP(工資明細!$G$3,工資明細!$G$3:$U$23,1,0)</f>
        <v>其他</v>
      </c>
      <c r="H24" s="9" t="s">
        <v>68</v>
      </c>
      <c r="I24" s="9" t="s">
        <v>69</v>
      </c>
      <c r="J24" s="9" t="str">
        <f>VLOOKUP(工資明細!$J$3,工資明細!$J$3:$X$23,1,0)</f>
        <v>扣借款</v>
      </c>
      <c r="K24" s="9" t="s">
        <v>70</v>
      </c>
      <c r="L24" s="9" t="s">
        <v>71</v>
      </c>
      <c r="M24" s="9" t="s">
        <v>72</v>
      </c>
      <c r="N24" s="9" t="s">
        <v>73</v>
      </c>
      <c r="O24" s="9" t="s">
        <v>74</v>
      </c>
    </row>
    <row r="25" spans="1:16" ht="21.75" customHeight="1">
      <c r="A25" s="10" t="str">
        <f>VLOOKUP(工資明細!A11,工資明細!$A$3:$O$23,1,0)</f>
        <v>008</v>
      </c>
      <c r="B25" s="10" t="s">
        <v>77</v>
      </c>
      <c r="C25" s="10">
        <f>VLOOKUP(工資明細!C11:C11,工資明細!C11:P44,1,0)</f>
        <v>2500</v>
      </c>
      <c r="D25" s="10">
        <f>VLOOKUP(工資明細!D11:D11,工資明細!D11:Q44,1,0)</f>
        <v>10</v>
      </c>
      <c r="E25" s="10">
        <f>VLOOKUP(工資明細!E11:E11,工資明細!E11:R44,1,0)</f>
        <v>5000</v>
      </c>
      <c r="F25" s="10" t="e">
        <f>VLOOKUP(工資明細!F11:F11,工資明細!F11:S44,1,0)</f>
        <v>#N/A</v>
      </c>
      <c r="G25" s="10" t="e">
        <f>VLOOKUP(工資明細!G11:G11,工資明細!G11:T44,1,0)</f>
        <v>#N/A</v>
      </c>
      <c r="H25" s="10">
        <f>VLOOKUP(工資明細!H11:H11,工資明細!H11:U44,1,0)</f>
        <v>5000</v>
      </c>
      <c r="I25" s="10" t="e">
        <f>VLOOKUP(工資明細!I11:I11,工資明細!I11:V44,1,0)</f>
        <v>#N/A</v>
      </c>
      <c r="J25" s="10" t="e">
        <f>VLOOKUP(工資明細!J11:J11,工資明細!J11:W44,1,0)</f>
        <v>#N/A</v>
      </c>
      <c r="K25" s="10" t="e">
        <f>VLOOKUP(工資明細!K11:K11,工資明細!K11:X44,1,0)</f>
        <v>#N/A</v>
      </c>
      <c r="L25" s="10" t="e">
        <f>VLOOKUP(工資明細!L11:L11,工資明細!L11:Y44,1,0)</f>
        <v>#N/A</v>
      </c>
      <c r="M25" s="10">
        <f>VLOOKUP(工資明細!M11:M11,工資明細!M11:Z44,1,0)</f>
        <v>0</v>
      </c>
      <c r="N25" s="10">
        <f>VLOOKUP(工資明細!N11:N11,工資明細!N11:AA44,1,0)</f>
        <v>5000</v>
      </c>
      <c r="O25" s="10"/>
    </row>
    <row r="26" spans="1:16" ht="21.75" customHeight="1">
      <c r="A26" s="11" t="str">
        <f>A1</f>
        <v>2019年3月份工資條</v>
      </c>
      <c r="B26" s="6"/>
      <c r="C26" s="6"/>
      <c r="D26" s="6"/>
      <c r="E26" s="6"/>
      <c r="F26" s="7"/>
      <c r="G26" s="7"/>
      <c r="H26" s="8"/>
      <c r="I26" s="8"/>
      <c r="J26" s="15"/>
      <c r="K26" s="15"/>
      <c r="L26" s="15"/>
      <c r="M26" s="15"/>
      <c r="N26" s="16"/>
      <c r="O26" s="15"/>
    </row>
    <row r="27" spans="1:16" ht="21.75" customHeight="1">
      <c r="A27" s="9" t="s">
        <v>64</v>
      </c>
      <c r="B27" s="9" t="str">
        <f>VLOOKUP(工資明細!$B$3:$B$3,工資明細!$B$3:$O$23,1,0)</f>
        <v>姓名</v>
      </c>
      <c r="C27" s="9" t="s">
        <v>65</v>
      </c>
      <c r="D27" s="9" t="str">
        <f>VLOOKUP(工資明細!$D$3,工資明細!$D$3:$R$23,1,0)</f>
        <v>出勤</v>
      </c>
      <c r="E27" s="9" t="s">
        <v>66</v>
      </c>
      <c r="F27" s="9" t="s">
        <v>67</v>
      </c>
      <c r="G27" s="9" t="str">
        <f>VLOOKUP(工資明細!$G$3,工資明細!$G$3:$U$23,1,0)</f>
        <v>其他</v>
      </c>
      <c r="H27" s="9" t="s">
        <v>68</v>
      </c>
      <c r="I27" s="9" t="s">
        <v>69</v>
      </c>
      <c r="J27" s="9" t="str">
        <f>VLOOKUP(工資明細!$J$3,工資明細!$J$3:$X$23,1,0)</f>
        <v>扣借款</v>
      </c>
      <c r="K27" s="9" t="s">
        <v>70</v>
      </c>
      <c r="L27" s="9" t="s">
        <v>71</v>
      </c>
      <c r="M27" s="9" t="s">
        <v>72</v>
      </c>
      <c r="N27" s="9" t="s">
        <v>73</v>
      </c>
      <c r="O27" s="9" t="s">
        <v>74</v>
      </c>
    </row>
    <row r="28" spans="1:16" ht="21.75" customHeight="1">
      <c r="A28" s="10" t="str">
        <f>VLOOKUP(工資明細!A12,工資明細!$A$3:$O$23,1,0)</f>
        <v>009</v>
      </c>
      <c r="B28" s="10" t="str">
        <f>VLOOKUP(工資明細!B12:B12,工資明細!B12:O53,1,0)</f>
        <v>秦</v>
      </c>
      <c r="C28" s="10">
        <f>VLOOKUP(工資明細!C12:C12,工資明細!C12:P47,1,0)</f>
        <v>500</v>
      </c>
      <c r="D28" s="10">
        <f>VLOOKUP(工資明細!D12:D12,工資明細!D12:Q47,1,0)</f>
        <v>30</v>
      </c>
      <c r="E28" s="10">
        <f>VLOOKUP(工資明細!E12:E12,工資明細!E12:R47,1,0)</f>
        <v>2500</v>
      </c>
      <c r="F28" s="10" t="e">
        <f>VLOOKUP(工資明細!F12:F12,工資明細!F12:S47,1,0)</f>
        <v>#N/A</v>
      </c>
      <c r="G28" s="10" t="e">
        <f>VLOOKUP(工資明細!G12:G12,工資明細!G12:T47,1,0)</f>
        <v>#N/A</v>
      </c>
      <c r="H28" s="10">
        <f>VLOOKUP(工資明細!H12:H12,工資明細!H12:U47,1,0)</f>
        <v>2500</v>
      </c>
      <c r="I28" s="10" t="e">
        <f>VLOOKUP(工資明細!I12:I12,工資明細!I12:V47,1,0)</f>
        <v>#N/A</v>
      </c>
      <c r="J28" s="10" t="e">
        <f>VLOOKUP(工資明細!J12:J12,工資明細!J12:W47,1,0)</f>
        <v>#N/A</v>
      </c>
      <c r="K28" s="10" t="e">
        <f>VLOOKUP(工資明細!K12:K12,工資明細!K12:X47,1,0)</f>
        <v>#N/A</v>
      </c>
      <c r="L28" s="10" t="e">
        <f>VLOOKUP(工資明細!L12:L12,工資明細!L12:Y47,1,0)</f>
        <v>#N/A</v>
      </c>
      <c r="M28" s="10">
        <f>VLOOKUP(工資明細!M12:M12,工資明細!M12:Z47,1,0)</f>
        <v>0</v>
      </c>
      <c r="N28" s="10">
        <f>VLOOKUP(工資明細!N12:N12,工資明細!N12:AA47,1,0)</f>
        <v>2500</v>
      </c>
      <c r="O28" s="10"/>
    </row>
    <row r="29" spans="1:16" ht="21.75" customHeight="1">
      <c r="A29" s="11" t="str">
        <f>A1</f>
        <v>2019年3月份工資條</v>
      </c>
      <c r="B29" s="6"/>
      <c r="C29" s="6"/>
      <c r="D29" s="6"/>
      <c r="E29" s="6"/>
      <c r="F29" s="7"/>
      <c r="G29" s="7"/>
      <c r="H29" s="8"/>
      <c r="I29" s="8"/>
      <c r="J29" s="15"/>
      <c r="K29" s="15"/>
      <c r="L29" s="15"/>
      <c r="M29" s="15"/>
      <c r="N29" s="16"/>
      <c r="O29" s="15"/>
    </row>
    <row r="30" spans="1:16" ht="21.75" customHeight="1">
      <c r="A30" s="9" t="s">
        <v>64</v>
      </c>
      <c r="B30" s="9" t="str">
        <f>VLOOKUP(工資明細!$B$3:$B$3,工資明細!$B$3:$O$23,1,0)</f>
        <v>姓名</v>
      </c>
      <c r="C30" s="9" t="s">
        <v>65</v>
      </c>
      <c r="D30" s="9" t="str">
        <f>VLOOKUP(工資明細!$D$3,工資明細!$D$3:$R$23,1,0)</f>
        <v>出勤</v>
      </c>
      <c r="E30" s="9" t="s">
        <v>66</v>
      </c>
      <c r="F30" s="9" t="s">
        <v>67</v>
      </c>
      <c r="G30" s="9" t="str">
        <f>VLOOKUP(工資明細!$G$3,工資明細!$G$3:$U$23,1,0)</f>
        <v>其他</v>
      </c>
      <c r="H30" s="9" t="s">
        <v>68</v>
      </c>
      <c r="I30" s="9" t="s">
        <v>69</v>
      </c>
      <c r="J30" s="9" t="str">
        <f>VLOOKUP(工資明細!$J$3,工資明細!$J$3:$X$23,1,0)</f>
        <v>扣借款</v>
      </c>
      <c r="K30" s="9" t="s">
        <v>70</v>
      </c>
      <c r="L30" s="9" t="s">
        <v>71</v>
      </c>
      <c r="M30" s="9" t="s">
        <v>72</v>
      </c>
      <c r="N30" s="9" t="s">
        <v>73</v>
      </c>
      <c r="O30" s="9" t="s">
        <v>74</v>
      </c>
      <c r="P30" s="1"/>
    </row>
    <row r="31" spans="1:16" ht="21.75" customHeight="1">
      <c r="A31" s="10" t="str">
        <f>VLOOKUP(工資明細!A13,工資明細!$A$3:$O$23,1,0)</f>
        <v>010</v>
      </c>
      <c r="B31" s="10" t="str">
        <f>VLOOKUP(工資明細!B13:B13,工資明細!B13:O50,1,0)</f>
        <v>小何</v>
      </c>
      <c r="C31" s="10">
        <f>VLOOKUP(工資明細!C13:C13,工資明細!C13:P50,1,0)</f>
        <v>500</v>
      </c>
      <c r="D31" s="10">
        <f>VLOOKUP(工資明細!D13:D13,工資明細!D13:Q50,1,0)</f>
        <v>25</v>
      </c>
      <c r="E31" s="10">
        <f>VLOOKUP(工資明細!E13:E13,工資明細!E13:R50,1,0)</f>
        <v>2000</v>
      </c>
      <c r="F31" s="10" t="e">
        <f>VLOOKUP(工資明細!F13:F13,工資明細!F13:S50,1,0)</f>
        <v>#N/A</v>
      </c>
      <c r="G31" s="10" t="e">
        <f>VLOOKUP(工資明細!G13:G13,工資明細!G13:T50,1,0)</f>
        <v>#N/A</v>
      </c>
      <c r="H31" s="10">
        <f>VLOOKUP(工資明細!H13:H13,工資明細!H13:U50,1,0)</f>
        <v>2000</v>
      </c>
      <c r="I31" s="10" t="e">
        <f>VLOOKUP(工資明細!I13:I13,工資明細!I13:V50,1,0)</f>
        <v>#N/A</v>
      </c>
      <c r="J31" s="10" t="e">
        <f>VLOOKUP(工資明細!J13:J13,工資明細!J13:W50,1,0)</f>
        <v>#N/A</v>
      </c>
      <c r="K31" s="10" t="e">
        <f>VLOOKUP(工資明細!K13:K13,工資明細!K13:X50,1,0)</f>
        <v>#N/A</v>
      </c>
      <c r="L31" s="10" t="e">
        <f>VLOOKUP(工資明細!L13:L13,工資明細!L13:Y50,1,0)</f>
        <v>#N/A</v>
      </c>
      <c r="M31" s="10">
        <f>VLOOKUP(工資明細!M13:M13,工資明細!M13:Z50,1,0)</f>
        <v>0</v>
      </c>
      <c r="N31" s="10">
        <f>VLOOKUP(工資明細!N13:N13,工資明細!N13:AA50,1,0)</f>
        <v>2000</v>
      </c>
      <c r="O31" s="10"/>
    </row>
    <row r="32" spans="1:16" ht="21.75" customHeight="1">
      <c r="A32" s="11" t="str">
        <f>A1</f>
        <v>2019年3月份工資條</v>
      </c>
      <c r="B32" s="6"/>
      <c r="C32" s="6"/>
      <c r="D32" s="6"/>
      <c r="E32" s="6"/>
      <c r="F32" s="7"/>
      <c r="G32" s="7"/>
      <c r="H32" s="8"/>
      <c r="I32" s="8"/>
      <c r="J32" s="15"/>
      <c r="K32" s="15"/>
      <c r="L32" s="15"/>
      <c r="M32" s="15"/>
      <c r="N32" s="16"/>
      <c r="O32" s="15"/>
      <c r="P32" s="1"/>
    </row>
    <row r="33" spans="1:16" ht="21.75" customHeight="1">
      <c r="A33" s="9" t="s">
        <v>64</v>
      </c>
      <c r="B33" s="9" t="str">
        <f>VLOOKUP(工資明細!$B$3:$B$3,工資明細!$B$3:$O$23,1,0)</f>
        <v>姓名</v>
      </c>
      <c r="C33" s="9" t="s">
        <v>65</v>
      </c>
      <c r="D33" s="9" t="str">
        <f>VLOOKUP(工資明細!$D$3,工資明細!$D$3:$R$23,1,0)</f>
        <v>出勤</v>
      </c>
      <c r="E33" s="9" t="s">
        <v>66</v>
      </c>
      <c r="F33" s="9" t="s">
        <v>67</v>
      </c>
      <c r="G33" s="9" t="str">
        <f>VLOOKUP(工資明細!$G$3,工資明細!$G$3:$U$23,1,0)</f>
        <v>其他</v>
      </c>
      <c r="H33" s="9" t="s">
        <v>68</v>
      </c>
      <c r="I33" s="9" t="s">
        <v>69</v>
      </c>
      <c r="J33" s="9" t="str">
        <f>VLOOKUP(工資明細!$J$3,工資明細!$J$3:$X$23,1,0)</f>
        <v>扣借款</v>
      </c>
      <c r="K33" s="9" t="s">
        <v>70</v>
      </c>
      <c r="L33" s="9" t="s">
        <v>71</v>
      </c>
      <c r="M33" s="9" t="s">
        <v>72</v>
      </c>
      <c r="N33" s="9" t="s">
        <v>73</v>
      </c>
      <c r="O33" s="9" t="s">
        <v>74</v>
      </c>
      <c r="P33" s="1"/>
    </row>
    <row r="34" spans="1:16" ht="21.75" customHeight="1">
      <c r="A34" s="10" t="str">
        <f>VLOOKUP(工資明細!A14,工資明細!$A$3:$O$23,1,0)</f>
        <v>011</v>
      </c>
      <c r="B34" s="10" t="s">
        <v>78</v>
      </c>
      <c r="C34" s="10">
        <f>VLOOKUP(工資明細!C14:C14,工資明細!C14:P53,1,0)</f>
        <v>1000</v>
      </c>
      <c r="D34" s="10">
        <f>VLOOKUP(工資明細!D14:D14,工資明細!D14:Q53,1,0)</f>
        <v>20</v>
      </c>
      <c r="E34" s="10">
        <f>VLOOKUP(工資明細!E14:E14,工資明細!E14:R53,1,0)</f>
        <v>3000</v>
      </c>
      <c r="F34" s="10" t="e">
        <f>VLOOKUP(工資明細!F14:F14,工資明細!F14:S53,1,0)</f>
        <v>#N/A</v>
      </c>
      <c r="G34" s="10" t="e">
        <f>VLOOKUP(工資明細!G14:G14,工資明細!G14:T53,1,0)</f>
        <v>#N/A</v>
      </c>
      <c r="H34" s="10">
        <f>VLOOKUP(工資明細!H14:H14,工資明細!H14:U53,1,0)</f>
        <v>3000</v>
      </c>
      <c r="I34" s="10" t="e">
        <f>VLOOKUP(工資明細!I14:I14,工資明細!I14:V53,1,0)</f>
        <v>#N/A</v>
      </c>
      <c r="J34" s="10">
        <f>VLOOKUP(工資明細!J14:J14,工資明細!J14:W53,1,0)</f>
        <v>50</v>
      </c>
      <c r="K34" s="10" t="e">
        <f>VLOOKUP(工資明細!K14:K14,工資明細!K14:X53,1,0)</f>
        <v>#N/A</v>
      </c>
      <c r="L34" s="10" t="e">
        <f>VLOOKUP(工資明細!L14:L14,工資明細!L14:Y53,1,0)</f>
        <v>#N/A</v>
      </c>
      <c r="M34" s="10">
        <f>VLOOKUP(工資明細!M14:M14,工資明細!M14:Z53,1,0)</f>
        <v>50</v>
      </c>
      <c r="N34" s="10">
        <f>VLOOKUP(工資明細!N14:N14,工資明細!N14:AA53,1,0)</f>
        <v>2950</v>
      </c>
      <c r="O34" s="10"/>
    </row>
    <row r="35" spans="1:16" ht="21.75" customHeight="1">
      <c r="A35" s="11" t="str">
        <f>A1</f>
        <v>2019年3月份工資條</v>
      </c>
      <c r="B35" s="6"/>
      <c r="C35" s="6"/>
      <c r="D35" s="6"/>
      <c r="E35" s="6"/>
      <c r="F35" s="7"/>
      <c r="G35" s="7"/>
      <c r="H35" s="8"/>
      <c r="I35" s="8"/>
      <c r="J35" s="15"/>
      <c r="K35" s="15"/>
      <c r="L35" s="15"/>
      <c r="M35" s="15"/>
      <c r="N35" s="16"/>
      <c r="O35" s="15"/>
      <c r="P35" s="1"/>
    </row>
    <row r="36" spans="1:16" ht="21.75" customHeight="1">
      <c r="A36" s="9" t="s">
        <v>64</v>
      </c>
      <c r="B36" s="9" t="str">
        <f>VLOOKUP(工資明細!$B$3:$B$3,工資明細!$B$3:$O$23,1,0)</f>
        <v>姓名</v>
      </c>
      <c r="C36" s="9" t="s">
        <v>65</v>
      </c>
      <c r="D36" s="9" t="str">
        <f>VLOOKUP(工資明細!$D$3,工資明細!$D$3:$R$23,1,0)</f>
        <v>出勤</v>
      </c>
      <c r="E36" s="9" t="s">
        <v>66</v>
      </c>
      <c r="F36" s="9" t="s">
        <v>67</v>
      </c>
      <c r="G36" s="9" t="str">
        <f>VLOOKUP(工資明細!$G$3,工資明細!$G$3:$U$23,1,0)</f>
        <v>其他</v>
      </c>
      <c r="H36" s="9" t="s">
        <v>68</v>
      </c>
      <c r="I36" s="9" t="s">
        <v>69</v>
      </c>
      <c r="J36" s="9" t="str">
        <f>VLOOKUP(工資明細!$J$3,工資明細!$J$3:$X$23,1,0)</f>
        <v>扣借款</v>
      </c>
      <c r="K36" s="9" t="s">
        <v>70</v>
      </c>
      <c r="L36" s="9" t="s">
        <v>71</v>
      </c>
      <c r="M36" s="9" t="s">
        <v>72</v>
      </c>
      <c r="N36" s="9" t="s">
        <v>73</v>
      </c>
      <c r="O36" s="9" t="s">
        <v>74</v>
      </c>
      <c r="P36" s="1"/>
    </row>
    <row r="37" spans="1:16" ht="21.75" customHeight="1">
      <c r="A37" s="10" t="str">
        <f>VLOOKUP(工資明細!A15,工資明細!$A$3:$O$23,1,0)</f>
        <v>012</v>
      </c>
      <c r="B37" s="10" t="str">
        <f>VLOOKUP(工資明細!B15:B15,工資明細!B15:O56,1,0)</f>
        <v>艾米</v>
      </c>
      <c r="C37" s="10">
        <f>VLOOKUP(工資明細!C15:C15,工資明細!C15:P56,1,0)</f>
        <v>500</v>
      </c>
      <c r="D37" s="10">
        <f>VLOOKUP(工資明細!D15:D15,工資明細!D15:Q56,1,0)</f>
        <v>25</v>
      </c>
      <c r="E37" s="10">
        <f>VLOOKUP(工資明細!E15:E15,工資明細!E15:R56,1,0)</f>
        <v>2000</v>
      </c>
      <c r="F37" s="10" t="e">
        <f>VLOOKUP(工資明細!F15:F15,工資明細!F15:S56,1,0)</f>
        <v>#N/A</v>
      </c>
      <c r="G37" s="10" t="e">
        <f>VLOOKUP(工資明細!G15:G15,工資明細!G15:T56,1,0)</f>
        <v>#N/A</v>
      </c>
      <c r="H37" s="10">
        <f>VLOOKUP(工資明細!H15:H15,工資明細!H15:U56,1,0)</f>
        <v>2000</v>
      </c>
      <c r="I37" s="10" t="e">
        <f>VLOOKUP(工資明細!I15:I15,工資明細!I15:V56,1,0)</f>
        <v>#N/A</v>
      </c>
      <c r="J37" s="10" t="e">
        <f>VLOOKUP(工資明細!J15:J15,工資明細!J15:W56,1,0)</f>
        <v>#N/A</v>
      </c>
      <c r="K37" s="10" t="e">
        <f>VLOOKUP(工資明細!K15:K15,工資明細!K15:X56,1,0)</f>
        <v>#N/A</v>
      </c>
      <c r="L37" s="10" t="e">
        <f>VLOOKUP(工資明細!L15:L15,工資明細!L15:Y56,1,0)</f>
        <v>#N/A</v>
      </c>
      <c r="M37" s="10">
        <f>VLOOKUP(工資明細!M15:M15,工資明細!M15:Z56,1,0)</f>
        <v>0</v>
      </c>
      <c r="N37" s="10">
        <f>VLOOKUP(工資明細!N15:N15,工資明細!N15:AA56,1,0)</f>
        <v>2000</v>
      </c>
      <c r="O37" s="10"/>
    </row>
    <row r="38" spans="1:16" ht="21.75" customHeight="1">
      <c r="A38" s="11" t="str">
        <f>A1</f>
        <v>2019年3月份工資條</v>
      </c>
      <c r="B38" s="6"/>
      <c r="C38" s="6"/>
      <c r="D38" s="6"/>
      <c r="E38" s="6"/>
      <c r="F38" s="7"/>
      <c r="G38" s="7"/>
      <c r="H38" s="8"/>
      <c r="I38" s="8"/>
      <c r="J38" s="15"/>
      <c r="K38" s="15"/>
      <c r="L38" s="15"/>
      <c r="M38" s="15"/>
      <c r="N38" s="16"/>
      <c r="O38" s="15"/>
      <c r="P38" s="1"/>
    </row>
    <row r="39" spans="1:16" ht="21.75" customHeight="1">
      <c r="A39" s="9" t="s">
        <v>64</v>
      </c>
      <c r="B39" s="9" t="str">
        <f>VLOOKUP(工資明細!$B$3:$B$3,工資明細!$B$3:$O$23,1,0)</f>
        <v>姓名</v>
      </c>
      <c r="C39" s="9" t="s">
        <v>65</v>
      </c>
      <c r="D39" s="9" t="str">
        <f>VLOOKUP(工資明細!$D$3,工資明細!$D$3:$R$23,1,0)</f>
        <v>出勤</v>
      </c>
      <c r="E39" s="9" t="s">
        <v>66</v>
      </c>
      <c r="F39" s="9" t="s">
        <v>67</v>
      </c>
      <c r="G39" s="9" t="str">
        <f>VLOOKUP(工資明細!$G$3,工資明細!$G$3:$U$23,1,0)</f>
        <v>其他</v>
      </c>
      <c r="H39" s="9" t="s">
        <v>68</v>
      </c>
      <c r="I39" s="9" t="s">
        <v>69</v>
      </c>
      <c r="J39" s="9" t="str">
        <f>VLOOKUP(工資明細!$J$3,工資明細!$J$3:$X$23,1,0)</f>
        <v>扣借款</v>
      </c>
      <c r="K39" s="9" t="s">
        <v>70</v>
      </c>
      <c r="L39" s="9" t="s">
        <v>71</v>
      </c>
      <c r="M39" s="9" t="s">
        <v>72</v>
      </c>
      <c r="N39" s="9" t="s">
        <v>73</v>
      </c>
      <c r="O39" s="9" t="s">
        <v>74</v>
      </c>
      <c r="P39" s="1"/>
    </row>
    <row r="40" spans="1:16" ht="21.75" customHeight="1">
      <c r="A40" s="10" t="str">
        <f>VLOOKUP(工資明細!A16,工資明細!$A$3:$O$23,1,0)</f>
        <v>013</v>
      </c>
      <c r="B40" s="10" t="s">
        <v>79</v>
      </c>
      <c r="C40" s="10">
        <f>VLOOKUP(工資明細!C16:C16,工資明細!C16:P59,1,0)</f>
        <v>500</v>
      </c>
      <c r="D40" s="10">
        <f>VLOOKUP(工資明細!D16:D16,工資明細!D16:Q59,1,0)</f>
        <v>25</v>
      </c>
      <c r="E40" s="10">
        <f>VLOOKUP(工資明細!E16:E16,工資明細!E16:R59,1,0)</f>
        <v>2000</v>
      </c>
      <c r="F40" s="10" t="e">
        <f>VLOOKUP(工資明細!F16:F16,工資明細!F16:S59,1,0)</f>
        <v>#N/A</v>
      </c>
      <c r="G40" s="10" t="e">
        <f>VLOOKUP(工資明細!G16:G16,工資明細!G16:T59,1,0)</f>
        <v>#N/A</v>
      </c>
      <c r="H40" s="10">
        <f>VLOOKUP(工資明細!H16:H16,工資明細!H16:U59,1,0)</f>
        <v>2000</v>
      </c>
      <c r="I40" s="10" t="e">
        <f>VLOOKUP(工資明細!I16:I16,工資明細!I16:V59,1,0)</f>
        <v>#N/A</v>
      </c>
      <c r="J40" s="10" t="e">
        <f>VLOOKUP(工資明細!J16:J16,工資明細!J16:W59,1,0)</f>
        <v>#N/A</v>
      </c>
      <c r="K40" s="10" t="e">
        <f>VLOOKUP(工資明細!K16:K16,工資明細!K16:X59,1,0)</f>
        <v>#N/A</v>
      </c>
      <c r="L40" s="10" t="e">
        <f>VLOOKUP(工資明細!L16:L16,工資明細!L16:Y59,1,0)</f>
        <v>#N/A</v>
      </c>
      <c r="M40" s="10">
        <f>VLOOKUP(工資明細!M16:M16,工資明細!M16:Z59,1,0)</f>
        <v>0</v>
      </c>
      <c r="N40" s="10">
        <f>VLOOKUP(工資明細!N16:N16,工資明細!N16:AA59,1,0)</f>
        <v>2000</v>
      </c>
      <c r="O40" s="10"/>
    </row>
    <row r="41" spans="1:16" ht="21.75" customHeight="1">
      <c r="A41" s="11" t="str">
        <f>A1</f>
        <v>2019年3月份工資條</v>
      </c>
      <c r="B41" s="6"/>
      <c r="C41" s="6"/>
      <c r="D41" s="6"/>
      <c r="E41" s="6"/>
      <c r="F41" s="7"/>
      <c r="G41" s="7"/>
      <c r="H41" s="8"/>
      <c r="I41" s="8"/>
      <c r="J41" s="15"/>
      <c r="K41" s="15"/>
      <c r="L41" s="15"/>
      <c r="M41" s="15"/>
      <c r="N41" s="16"/>
      <c r="O41" s="15"/>
      <c r="P41" s="1"/>
    </row>
    <row r="42" spans="1:16" ht="21.75" customHeight="1">
      <c r="A42" s="9" t="s">
        <v>64</v>
      </c>
      <c r="B42" s="9" t="str">
        <f>VLOOKUP(工資明細!$B$3:$B$3,工資明細!$B$3:$O$23,1,0)</f>
        <v>姓名</v>
      </c>
      <c r="C42" s="9" t="s">
        <v>65</v>
      </c>
      <c r="D42" s="9" t="str">
        <f>VLOOKUP(工資明細!$D$3,工資明細!$D$3:$R$23,1,0)</f>
        <v>出勤</v>
      </c>
      <c r="E42" s="9" t="s">
        <v>66</v>
      </c>
      <c r="F42" s="9" t="s">
        <v>67</v>
      </c>
      <c r="G42" s="9" t="str">
        <f>VLOOKUP(工資明細!$G$3,工資明細!$G$3:$U$23,1,0)</f>
        <v>其他</v>
      </c>
      <c r="H42" s="9" t="s">
        <v>68</v>
      </c>
      <c r="I42" s="9" t="s">
        <v>69</v>
      </c>
      <c r="J42" s="9" t="str">
        <f>VLOOKUP(工資明細!$J$3,工資明細!$J$3:$X$23,1,0)</f>
        <v>扣借款</v>
      </c>
      <c r="K42" s="9" t="s">
        <v>70</v>
      </c>
      <c r="L42" s="9" t="s">
        <v>71</v>
      </c>
      <c r="M42" s="9" t="s">
        <v>72</v>
      </c>
      <c r="N42" s="9" t="s">
        <v>73</v>
      </c>
      <c r="O42" s="9" t="s">
        <v>74</v>
      </c>
      <c r="P42" s="1"/>
    </row>
    <row r="43" spans="1:16" ht="21.75" customHeight="1">
      <c r="A43" s="10" t="str">
        <f>VLOOKUP(工資明細!A17,工資明細!$A$3:$O$23,1,0)</f>
        <v>014</v>
      </c>
      <c r="B43" s="10" t="str">
        <f>VLOOKUP(工資明細!B17:B17,工資明細!B17:O62,1,0)</f>
        <v>咪咪</v>
      </c>
      <c r="C43" s="10">
        <f>VLOOKUP(工資明細!C17:C17,工資明細!C17:P62,1,0)</f>
        <v>500</v>
      </c>
      <c r="D43" s="10">
        <f>VLOOKUP(工資明細!D17:D17,工資明細!D17:Q62,1,0)</f>
        <v>25</v>
      </c>
      <c r="E43" s="10">
        <f>VLOOKUP(工資明細!E17:E17,工資明細!E17:R62,1,0)</f>
        <v>2000</v>
      </c>
      <c r="F43" s="10" t="e">
        <f>VLOOKUP(工資明細!F17:F17,工資明細!F17:S62,1,0)</f>
        <v>#N/A</v>
      </c>
      <c r="G43" s="10" t="e">
        <f>VLOOKUP(工資明細!G17:G17,工資明細!G17:T62,1,0)</f>
        <v>#N/A</v>
      </c>
      <c r="H43" s="10">
        <f>VLOOKUP(工資明細!H17:H17,工資明細!H17:U62,1,0)</f>
        <v>2000</v>
      </c>
      <c r="I43" s="10" t="e">
        <f>VLOOKUP(工資明細!I17:I17,工資明細!I17:V62,1,0)</f>
        <v>#N/A</v>
      </c>
      <c r="J43" s="10" t="e">
        <f>VLOOKUP(工資明細!J17:J17,工資明細!J17:W62,1,0)</f>
        <v>#N/A</v>
      </c>
      <c r="K43" s="10" t="e">
        <f>VLOOKUP(工資明細!K17:K17,工資明細!K17:X62,1,0)</f>
        <v>#N/A</v>
      </c>
      <c r="L43" s="10" t="e">
        <f>VLOOKUP(工資明細!L17:L17,工資明細!L17:Y62,1,0)</f>
        <v>#N/A</v>
      </c>
      <c r="M43" s="10">
        <f>VLOOKUP(工資明細!M17:M17,工資明細!M17:Z62,1,0)</f>
        <v>0</v>
      </c>
      <c r="N43" s="10">
        <f>VLOOKUP(工資明細!N17:N17,工資明細!N17:AA62,1,0)</f>
        <v>2000</v>
      </c>
      <c r="O43" s="10"/>
    </row>
    <row r="44" spans="1:16" ht="21.75" customHeight="1">
      <c r="A44" s="11" t="str">
        <f>A1</f>
        <v>2019年3月份工資條</v>
      </c>
      <c r="B44" s="6"/>
      <c r="C44" s="6"/>
      <c r="D44" s="6"/>
      <c r="E44" s="6"/>
      <c r="F44" s="7"/>
      <c r="G44" s="7"/>
      <c r="H44" s="8"/>
      <c r="I44" s="8"/>
      <c r="J44" s="15"/>
      <c r="K44" s="15"/>
      <c r="L44" s="15"/>
      <c r="M44" s="15"/>
      <c r="N44" s="16"/>
      <c r="O44" s="15"/>
      <c r="P44" s="1"/>
    </row>
    <row r="45" spans="1:16" ht="21.75" customHeight="1">
      <c r="A45" s="9" t="s">
        <v>64</v>
      </c>
      <c r="B45" s="9" t="str">
        <f>VLOOKUP(工資明細!$B$3:$B$3,工資明細!$B$3:$O$23,1,0)</f>
        <v>姓名</v>
      </c>
      <c r="C45" s="9" t="s">
        <v>65</v>
      </c>
      <c r="D45" s="9" t="str">
        <f>VLOOKUP(工資明細!$D$3,工資明細!$D$3:$R$23,1,0)</f>
        <v>出勤</v>
      </c>
      <c r="E45" s="9" t="s">
        <v>66</v>
      </c>
      <c r="F45" s="9" t="s">
        <v>67</v>
      </c>
      <c r="G45" s="9" t="str">
        <f>VLOOKUP(工資明細!$G$3,工資明細!$G$3:$U$23,1,0)</f>
        <v>其他</v>
      </c>
      <c r="H45" s="9" t="s">
        <v>68</v>
      </c>
      <c r="I45" s="9" t="s">
        <v>69</v>
      </c>
      <c r="J45" s="9" t="str">
        <f>VLOOKUP(工資明細!$J$3,工資明細!$J$3:$X$23,1,0)</f>
        <v>扣借款</v>
      </c>
      <c r="K45" s="9" t="s">
        <v>70</v>
      </c>
      <c r="L45" s="9" t="s">
        <v>71</v>
      </c>
      <c r="M45" s="9" t="s">
        <v>72</v>
      </c>
      <c r="N45" s="9" t="s">
        <v>73</v>
      </c>
      <c r="O45" s="9" t="s">
        <v>74</v>
      </c>
      <c r="P45" s="1"/>
    </row>
    <row r="46" spans="1:16" ht="21.75" customHeight="1">
      <c r="A46" s="10" t="str">
        <f>VLOOKUP(工資明細!A18,工資明細!$A$3:$O$23,1,0)</f>
        <v>015</v>
      </c>
      <c r="B46" s="10" t="s">
        <v>80</v>
      </c>
      <c r="C46" s="10">
        <f>VLOOKUP(工資明細!C18:C18,工資明細!C18:P65,1,0)</f>
        <v>500</v>
      </c>
      <c r="D46" s="10">
        <f>VLOOKUP(工資明細!D18:D18,工資明細!D18:Q65,1,0)</f>
        <v>20</v>
      </c>
      <c r="E46" s="10">
        <f>VLOOKUP(工資明細!E18:E18,工資明細!E18:R65,1,0)</f>
        <v>1000</v>
      </c>
      <c r="F46" s="10">
        <f>VLOOKUP(工資明細!F18:F18,工資明細!F18:S65,1,0)</f>
        <v>47</v>
      </c>
      <c r="G46" s="10" t="e">
        <f>VLOOKUP(工資明細!G18:G18,工資明細!G18:T65,1,0)</f>
        <v>#N/A</v>
      </c>
      <c r="H46" s="10">
        <f>VLOOKUP(工資明細!H18:H18,工資明細!H18:U65,1,0)</f>
        <v>1047</v>
      </c>
      <c r="I46" s="10" t="e">
        <f>VLOOKUP(工資明細!I18:I18,工資明細!I18:V65,1,0)</f>
        <v>#N/A</v>
      </c>
      <c r="J46" s="10" t="e">
        <f>VLOOKUP(工資明細!J18:J18,工資明細!J18:W65,1,0)</f>
        <v>#N/A</v>
      </c>
      <c r="K46" s="10" t="e">
        <f>VLOOKUP(工資明細!K18:K18,工資明細!K18:X65,1,0)</f>
        <v>#N/A</v>
      </c>
      <c r="L46" s="10" t="e">
        <f>VLOOKUP(工資明細!L18:L18,工資明細!L18:Y65,1,0)</f>
        <v>#N/A</v>
      </c>
      <c r="M46" s="10">
        <f>VLOOKUP(工資明細!M18:M18,工資明細!M18:Z65,1,0)</f>
        <v>0</v>
      </c>
      <c r="N46" s="10">
        <f>VLOOKUP(工資明細!N18:N18,工資明細!N18:AA65,1,0)</f>
        <v>1047</v>
      </c>
      <c r="O46" s="10"/>
    </row>
    <row r="47" spans="1:16" ht="21.75" customHeight="1">
      <c r="A47" s="11" t="str">
        <f>A1</f>
        <v>2019年3月份工資條</v>
      </c>
      <c r="B47" s="6"/>
      <c r="C47" s="6"/>
      <c r="D47" s="6"/>
      <c r="E47" s="6"/>
      <c r="F47" s="7"/>
      <c r="G47" s="7"/>
      <c r="H47" s="8"/>
      <c r="I47" s="8"/>
      <c r="J47" s="15"/>
      <c r="K47" s="15"/>
      <c r="L47" s="15"/>
      <c r="M47" s="15"/>
      <c r="N47" s="16"/>
      <c r="O47" s="15"/>
      <c r="P47" s="1"/>
    </row>
    <row r="48" spans="1:16" ht="21.75" customHeight="1">
      <c r="A48" s="9" t="s">
        <v>64</v>
      </c>
      <c r="B48" s="9" t="str">
        <f>VLOOKUP(工資明細!$B$3:$B$3,工資明細!$B$3:$O$23,1,0)</f>
        <v>姓名</v>
      </c>
      <c r="C48" s="9" t="s">
        <v>65</v>
      </c>
      <c r="D48" s="9" t="str">
        <f>VLOOKUP(工資明細!$D$3,工資明細!$D$3:$R$23,1,0)</f>
        <v>出勤</v>
      </c>
      <c r="E48" s="9" t="s">
        <v>66</v>
      </c>
      <c r="F48" s="9" t="s">
        <v>67</v>
      </c>
      <c r="G48" s="9" t="str">
        <f>VLOOKUP(工資明細!$G$3,工資明細!$G$3:$U$23,1,0)</f>
        <v>其他</v>
      </c>
      <c r="H48" s="9" t="s">
        <v>68</v>
      </c>
      <c r="I48" s="9" t="s">
        <v>69</v>
      </c>
      <c r="J48" s="9" t="str">
        <f>VLOOKUP(工資明細!$J$3,工資明細!$J$3:$X$23,1,0)</f>
        <v>扣借款</v>
      </c>
      <c r="K48" s="9" t="s">
        <v>70</v>
      </c>
      <c r="L48" s="9" t="s">
        <v>71</v>
      </c>
      <c r="M48" s="9" t="s">
        <v>72</v>
      </c>
      <c r="N48" s="9" t="s">
        <v>73</v>
      </c>
      <c r="O48" s="9" t="s">
        <v>74</v>
      </c>
      <c r="P48" s="1"/>
    </row>
    <row r="49" spans="1:16" ht="21.75" customHeight="1">
      <c r="A49" s="10" t="str">
        <f>VLOOKUP(工資明細!A19,工資明細!$A$3:$O$23,1,0)</f>
        <v>016</v>
      </c>
      <c r="B49" s="10" t="str">
        <f>VLOOKUP(工資明細!B19:B19,工資明細!B19:O68,1,0)</f>
        <v>艾利</v>
      </c>
      <c r="C49" s="10">
        <f>VLOOKUP(工資明細!C19:C19,工資明細!C19:P68,1,0)</f>
        <v>500</v>
      </c>
      <c r="D49" s="10">
        <f>VLOOKUP(工資明細!D19:D19,工資明細!D19:Q68,1,0)</f>
        <v>25</v>
      </c>
      <c r="E49" s="10">
        <f>VLOOKUP(工資明細!E19:E19,工資明細!E19:R68,1,0)</f>
        <v>2000</v>
      </c>
      <c r="F49" s="10" t="e">
        <f>VLOOKUP(工資明細!F19:F19,工資明細!F19:S68,1,0)</f>
        <v>#N/A</v>
      </c>
      <c r="G49" s="10" t="e">
        <f>VLOOKUP(工資明細!G19:G19,工資明細!G19:T68,1,0)</f>
        <v>#N/A</v>
      </c>
      <c r="H49" s="10">
        <f>VLOOKUP(工資明細!H19:H19,工資明細!H19:U68,1,0)</f>
        <v>2000</v>
      </c>
      <c r="I49" s="10" t="e">
        <f>VLOOKUP(工資明細!I19:I19,工資明細!I19:V68,1,0)</f>
        <v>#N/A</v>
      </c>
      <c r="J49" s="10" t="e">
        <f>VLOOKUP(工資明細!J19:J19,工資明細!J19:W68,1,0)</f>
        <v>#N/A</v>
      </c>
      <c r="K49" s="10" t="e">
        <f>VLOOKUP(工資明細!K19:K19,工資明細!K19:X68,1,0)</f>
        <v>#N/A</v>
      </c>
      <c r="L49" s="10" t="e">
        <f>VLOOKUP(工資明細!L19:L19,工資明細!L19:Y68,1,0)</f>
        <v>#N/A</v>
      </c>
      <c r="M49" s="10">
        <f>VLOOKUP(工資明細!M19:M19,工資明細!M19:Z68,1,0)</f>
        <v>0</v>
      </c>
      <c r="N49" s="10">
        <f>VLOOKUP(工資明細!N19:N19,工資明細!N19:AA68,1,0)</f>
        <v>2000</v>
      </c>
      <c r="O49" s="10"/>
    </row>
    <row r="50" spans="1:16" ht="21.75" customHeight="1">
      <c r="A50" s="11" t="str">
        <f>A1</f>
        <v>2019年3月份工資條</v>
      </c>
      <c r="B50" s="6"/>
      <c r="C50" s="6"/>
      <c r="D50" s="6"/>
      <c r="E50" s="6"/>
      <c r="F50" s="7"/>
      <c r="G50" s="7"/>
      <c r="H50" s="8"/>
      <c r="I50" s="8"/>
      <c r="J50" s="15"/>
      <c r="K50" s="15"/>
      <c r="L50" s="15"/>
      <c r="M50" s="15"/>
      <c r="N50" s="16"/>
      <c r="O50" s="15"/>
      <c r="P50" s="1"/>
    </row>
    <row r="51" spans="1:16" ht="21.75" customHeight="1">
      <c r="A51" s="9" t="s">
        <v>64</v>
      </c>
      <c r="B51" s="9" t="str">
        <f>VLOOKUP(工資明細!$B$3:$B$3,工資明細!$B$3:$O$23,1,0)</f>
        <v>姓名</v>
      </c>
      <c r="C51" s="9" t="s">
        <v>65</v>
      </c>
      <c r="D51" s="9" t="str">
        <f>VLOOKUP(工資明細!$D$3,工資明細!$D$3:$R$23,1,0)</f>
        <v>出勤</v>
      </c>
      <c r="E51" s="9" t="s">
        <v>66</v>
      </c>
      <c r="F51" s="9" t="s">
        <v>67</v>
      </c>
      <c r="G51" s="9" t="str">
        <f>VLOOKUP(工資明細!$G$3,工資明細!$G$3:$U$23,1,0)</f>
        <v>其他</v>
      </c>
      <c r="H51" s="9" t="s">
        <v>68</v>
      </c>
      <c r="I51" s="9" t="s">
        <v>69</v>
      </c>
      <c r="J51" s="9" t="str">
        <f>VLOOKUP(工資明細!$J$3,工資明細!$J$3:$X$23,1,0)</f>
        <v>扣借款</v>
      </c>
      <c r="K51" s="9" t="s">
        <v>70</v>
      </c>
      <c r="L51" s="9" t="s">
        <v>71</v>
      </c>
      <c r="M51" s="9" t="s">
        <v>72</v>
      </c>
      <c r="N51" s="9" t="s">
        <v>73</v>
      </c>
      <c r="O51" s="9" t="s">
        <v>74</v>
      </c>
      <c r="P51" s="1"/>
    </row>
    <row r="52" spans="1:16" ht="21.75" customHeight="1">
      <c r="A52" s="10" t="str">
        <f>VLOOKUP(工資明細!A20,工資明細!$A$3:$O$23,1,0)</f>
        <v>017</v>
      </c>
      <c r="B52" s="10" t="str">
        <f>VLOOKUP(工資明細!B20:B20,工資明細!B20:O71,1,0)</f>
        <v>baie</v>
      </c>
      <c r="C52" s="10">
        <f>VLOOKUP(工資明細!C20:C20,工資明細!C20:P71,1,0)</f>
        <v>1000</v>
      </c>
      <c r="D52" s="10">
        <f>VLOOKUP(工資明細!D20:D20,工資明細!D20:Q71,1,0)</f>
        <v>30</v>
      </c>
      <c r="E52" s="10">
        <f>VLOOKUP(工資明細!E20:E20,工資明細!E20:R71,1,0)</f>
        <v>1000</v>
      </c>
      <c r="F52" s="10">
        <f>VLOOKUP(工資明細!F20:F20,工資明細!F20:S71,1,0)</f>
        <v>50</v>
      </c>
      <c r="G52" s="10" t="e">
        <f>VLOOKUP(工資明細!G20:G20,工資明細!G20:T71,1,0)</f>
        <v>#N/A</v>
      </c>
      <c r="H52" s="10">
        <f>VLOOKUP(工資明細!H20:H20,工資明細!H20:U71,1,0)</f>
        <v>1050</v>
      </c>
      <c r="I52" s="10" t="e">
        <f>VLOOKUP(工資明細!I20:I20,工資明細!I20:V71,1,0)</f>
        <v>#N/A</v>
      </c>
      <c r="J52" s="10" t="e">
        <f>VLOOKUP(工資明細!J20:J20,工資明細!J20:W71,1,0)</f>
        <v>#N/A</v>
      </c>
      <c r="K52" s="10">
        <f>VLOOKUP(工資明細!K20:K20,工資明細!K20:X71,1,0)</f>
        <v>20</v>
      </c>
      <c r="L52" s="10" t="e">
        <f>VLOOKUP(工資明細!L20:L20,工資明細!L20:Y71,1,0)</f>
        <v>#N/A</v>
      </c>
      <c r="M52" s="10">
        <f>VLOOKUP(工資明細!M20:M20,工資明細!M20:Z71,1,0)</f>
        <v>20</v>
      </c>
      <c r="N52" s="10">
        <f>VLOOKUP(工資明細!N20:N20,工資明細!N20:AA71,1,0)</f>
        <v>1030</v>
      </c>
      <c r="O52" s="10"/>
    </row>
    <row r="53" spans="1:16" ht="21.75" customHeight="1">
      <c r="A53" s="11" t="str">
        <f>A1</f>
        <v>2019年3月份工資條</v>
      </c>
      <c r="B53" s="6"/>
      <c r="C53" s="6"/>
      <c r="D53" s="6"/>
      <c r="E53" s="6"/>
      <c r="F53" s="7"/>
      <c r="G53" s="7"/>
      <c r="H53" s="8"/>
      <c r="I53" s="8"/>
      <c r="J53" s="15"/>
      <c r="K53" s="15"/>
      <c r="L53" s="15"/>
      <c r="M53" s="15"/>
      <c r="N53" s="16"/>
      <c r="O53" s="15"/>
      <c r="P53" s="1"/>
    </row>
    <row r="54" spans="1:16" ht="21.75" customHeight="1">
      <c r="A54" s="9" t="s">
        <v>64</v>
      </c>
      <c r="B54" s="9" t="str">
        <f>VLOOKUP(工資明細!$B$3:$B$3,工資明細!$B$3:$O$23,1,0)</f>
        <v>姓名</v>
      </c>
      <c r="C54" s="9" t="s">
        <v>65</v>
      </c>
      <c r="D54" s="9" t="str">
        <f>VLOOKUP(工資明細!$D$3,工資明細!$D$3:$R$23,1,0)</f>
        <v>出勤</v>
      </c>
      <c r="E54" s="9" t="s">
        <v>66</v>
      </c>
      <c r="F54" s="9" t="s">
        <v>67</v>
      </c>
      <c r="G54" s="9" t="str">
        <f>VLOOKUP(工資明細!$G$3,工資明細!$G$3:$U$23,1,0)</f>
        <v>其他</v>
      </c>
      <c r="H54" s="9" t="s">
        <v>68</v>
      </c>
      <c r="I54" s="9" t="s">
        <v>69</v>
      </c>
      <c r="J54" s="9" t="str">
        <f>VLOOKUP(工資明細!$J$3,工資明細!$J$3:$X$23,1,0)</f>
        <v>扣借款</v>
      </c>
      <c r="K54" s="9" t="s">
        <v>70</v>
      </c>
      <c r="L54" s="9" t="s">
        <v>71</v>
      </c>
      <c r="M54" s="9" t="s">
        <v>72</v>
      </c>
      <c r="N54" s="9" t="s">
        <v>73</v>
      </c>
      <c r="O54" s="9" t="s">
        <v>74</v>
      </c>
      <c r="P54" s="1"/>
    </row>
    <row r="55" spans="1:16" ht="21.75" customHeight="1">
      <c r="A55" s="10" t="str">
        <f>VLOOKUP(工資明細!A21,工資明細!$A$3:$O$23,1,0)</f>
        <v>018</v>
      </c>
      <c r="B55" s="10" t="str">
        <f>VLOOKUP(工資明細!B21:B21,工資明細!B21:O74,1,0)</f>
        <v>amy</v>
      </c>
      <c r="C55" s="10">
        <f>VLOOKUP(工資明細!C21:C21,工資明細!C21:P74,1,0)</f>
        <v>5000</v>
      </c>
      <c r="D55" s="10">
        <f>VLOOKUP(工資明細!D21:D21,工資明細!D21:Q74,1,0)</f>
        <v>30</v>
      </c>
      <c r="E55" s="10">
        <f>VLOOKUP(工資明細!E21:E21,工資明細!E21:R74,1,0)</f>
        <v>5000</v>
      </c>
      <c r="F55" s="10">
        <f>VLOOKUP(工資明細!F21:F21,工資明細!F21:S74,1,0)</f>
        <v>1000</v>
      </c>
      <c r="G55" s="10" t="e">
        <f>VLOOKUP(工資明細!G21:G21,工資明細!G21:T74,1,0)</f>
        <v>#N/A</v>
      </c>
      <c r="H55" s="10">
        <f>VLOOKUP(工資明細!H21:H21,工資明細!H21:U74,1,0)</f>
        <v>6000</v>
      </c>
      <c r="I55" s="10" t="e">
        <f>VLOOKUP(工資明細!I21:I21,工資明細!I21:V74,1,0)</f>
        <v>#N/A</v>
      </c>
      <c r="J55" s="10" t="e">
        <f>VLOOKUP(工資明細!J21:J21,工資明細!J21:W74,1,0)</f>
        <v>#N/A</v>
      </c>
      <c r="K55" s="10">
        <f>VLOOKUP(工資明細!K21:K21,工資明細!K21:X74,1,0)</f>
        <v>100</v>
      </c>
      <c r="L55" s="10">
        <f>VLOOKUP(工資明細!L21:L21,工資明細!L21:Y74,1,0)</f>
        <v>200</v>
      </c>
      <c r="M55" s="10">
        <f>VLOOKUP(工資明細!M21:M21,工資明細!M21:Z74,1,0)</f>
        <v>300</v>
      </c>
      <c r="N55" s="10">
        <f>VLOOKUP(工資明細!N21:N21,工資明細!N21:AA74,1,0)</f>
        <v>5700</v>
      </c>
      <c r="O55" s="10"/>
    </row>
    <row r="56" spans="1:16" ht="21.75" customHeight="1">
      <c r="A56" s="11" t="str">
        <f>A1</f>
        <v>2019年3月份工資條</v>
      </c>
      <c r="B56" s="6"/>
      <c r="C56" s="6"/>
      <c r="D56" s="6"/>
      <c r="E56" s="6"/>
      <c r="F56" s="7"/>
      <c r="G56" s="7"/>
      <c r="H56" s="8"/>
      <c r="I56" s="8"/>
      <c r="J56" s="15"/>
      <c r="K56" s="15"/>
      <c r="L56" s="15"/>
      <c r="M56" s="15"/>
      <c r="N56" s="16"/>
      <c r="O56" s="15"/>
      <c r="P56" s="1"/>
    </row>
    <row r="57" spans="1:16" ht="21.75" customHeight="1">
      <c r="A57" s="9" t="s">
        <v>64</v>
      </c>
      <c r="B57" s="9" t="str">
        <f>VLOOKUP(工資明細!$B$3:$B$3,工資明細!$B$3:$O$23,1,0)</f>
        <v>姓名</v>
      </c>
      <c r="C57" s="9" t="s">
        <v>65</v>
      </c>
      <c r="D57" s="9" t="str">
        <f>VLOOKUP(工資明細!$D$3,工資明細!$D$3:$R$23,1,0)</f>
        <v>出勤</v>
      </c>
      <c r="E57" s="9" t="s">
        <v>66</v>
      </c>
      <c r="F57" s="9" t="s">
        <v>67</v>
      </c>
      <c r="G57" s="9" t="str">
        <f>VLOOKUP(工資明細!$G$3,工資明細!$G$3:$U$23,1,0)</f>
        <v>其他</v>
      </c>
      <c r="H57" s="9" t="s">
        <v>68</v>
      </c>
      <c r="I57" s="9" t="s">
        <v>69</v>
      </c>
      <c r="J57" s="9" t="str">
        <f>VLOOKUP(工資明細!$J$3,工資明細!$J$3:$X$23,1,0)</f>
        <v>扣借款</v>
      </c>
      <c r="K57" s="9" t="s">
        <v>70</v>
      </c>
      <c r="L57" s="9" t="s">
        <v>71</v>
      </c>
      <c r="M57" s="9" t="s">
        <v>72</v>
      </c>
      <c r="N57" s="9" t="s">
        <v>73</v>
      </c>
      <c r="O57" s="9" t="s">
        <v>74</v>
      </c>
      <c r="P57" s="1"/>
    </row>
    <row r="58" spans="1:16" ht="21.75" customHeight="1">
      <c r="A58" s="10" t="str">
        <f>VLOOKUP(工資明細!A22,工資明細!$A$3:$O$23,1,0)</f>
        <v>019</v>
      </c>
      <c r="B58" s="10" t="str">
        <f>VLOOKUP(工資明細!B22:B22,工資明細!B22:O77,1,0)</f>
        <v>想想</v>
      </c>
      <c r="C58" s="10">
        <f>VLOOKUP(工資明細!C22:C22,工資明細!C22:P77,1,0)</f>
        <v>500</v>
      </c>
      <c r="D58" s="10">
        <f>VLOOKUP(工資明細!D22:D22,工資明細!D22:Q77,1,0)</f>
        <v>25</v>
      </c>
      <c r="E58" s="10">
        <f>VLOOKUP(工資明細!E22:E22,工資明細!E22:R77,1,0)</f>
        <v>2000</v>
      </c>
      <c r="F58" s="10" t="e">
        <f>VLOOKUP(工資明細!F22:F22,工資明細!F22:S77,1,0)</f>
        <v>#N/A</v>
      </c>
      <c r="G58" s="10" t="e">
        <f>VLOOKUP(工資明細!G22:G22,工資明細!G22:T77,1,0)</f>
        <v>#N/A</v>
      </c>
      <c r="H58" s="10">
        <f>VLOOKUP(工資明細!H22:H22,工資明細!H22:U77,1,0)</f>
        <v>2000</v>
      </c>
      <c r="I58" s="10" t="e">
        <f>VLOOKUP(工資明細!I22:I22,工資明細!I22:V77,1,0)</f>
        <v>#N/A</v>
      </c>
      <c r="J58" s="10" t="e">
        <f>VLOOKUP(工資明細!J22:J22,工資明細!J22:W77,1,0)</f>
        <v>#N/A</v>
      </c>
      <c r="K58" s="10" t="e">
        <f>VLOOKUP(工資明細!K22:K22,工資明細!K22:X77,1,0)</f>
        <v>#N/A</v>
      </c>
      <c r="L58" s="10" t="e">
        <f>VLOOKUP(工資明細!L22:L22,工資明細!L22:Y77,1,0)</f>
        <v>#N/A</v>
      </c>
      <c r="M58" s="10">
        <f>VLOOKUP(工資明細!M22:M22,工資明細!M22:Z77,1,0)</f>
        <v>0</v>
      </c>
      <c r="N58" s="10">
        <f>VLOOKUP(工資明細!N22:N22,工資明細!N22:AA77,1,0)</f>
        <v>2000</v>
      </c>
      <c r="O58" s="10"/>
    </row>
    <row r="59" spans="1:16" ht="21.75" customHeight="1">
      <c r="A59" s="11" t="str">
        <f>A1</f>
        <v>2019年3月份工資條</v>
      </c>
      <c r="B59" s="6"/>
      <c r="C59" s="6"/>
      <c r="D59" s="6"/>
      <c r="E59" s="6"/>
      <c r="F59" s="7"/>
      <c r="G59" s="7"/>
      <c r="H59" s="8"/>
      <c r="I59" s="8"/>
      <c r="J59" s="15"/>
      <c r="K59" s="15"/>
      <c r="L59" s="15"/>
      <c r="M59" s="15"/>
      <c r="N59" s="16"/>
      <c r="O59" s="15"/>
      <c r="P59" s="1"/>
    </row>
    <row r="60" spans="1:16" ht="21.75" customHeight="1">
      <c r="A60" s="9" t="s">
        <v>64</v>
      </c>
      <c r="B60" s="9" t="str">
        <f>VLOOKUP(工資明細!$B$3:$B$3,工資明細!$B$3:$O$23,1,0)</f>
        <v>姓名</v>
      </c>
      <c r="C60" s="9" t="s">
        <v>65</v>
      </c>
      <c r="D60" s="9" t="str">
        <f>VLOOKUP(工資明細!$D$3,工資明細!$D$3:$R$23,1,0)</f>
        <v>出勤</v>
      </c>
      <c r="E60" s="9" t="s">
        <v>66</v>
      </c>
      <c r="F60" s="9" t="s">
        <v>67</v>
      </c>
      <c r="G60" s="9" t="str">
        <f>VLOOKUP(工資明細!$G$3,工資明細!$G$3:$U$23,1,0)</f>
        <v>其他</v>
      </c>
      <c r="H60" s="9" t="s">
        <v>68</v>
      </c>
      <c r="I60" s="9" t="s">
        <v>69</v>
      </c>
      <c r="J60" s="9" t="str">
        <f>VLOOKUP(工資明細!$J$3,工資明細!$J$3:$X$23,1,0)</f>
        <v>扣借款</v>
      </c>
      <c r="K60" s="9" t="s">
        <v>70</v>
      </c>
      <c r="L60" s="9" t="s">
        <v>71</v>
      </c>
      <c r="M60" s="9" t="s">
        <v>72</v>
      </c>
      <c r="N60" s="9" t="s">
        <v>73</v>
      </c>
      <c r="O60" s="9" t="s">
        <v>74</v>
      </c>
      <c r="P60" s="1"/>
    </row>
    <row r="61" spans="1:16" ht="21.75" customHeight="1">
      <c r="A61" s="10" t="str">
        <f>VLOOKUP(工資明細!A23,工資明細!$A$3:$O$23,1,0)</f>
        <v>020</v>
      </c>
      <c r="B61" s="10" t="s">
        <v>81</v>
      </c>
      <c r="C61" s="10">
        <f>VLOOKUP(工資明細!C23:C23,工資明細!C23:P80,1,0)</f>
        <v>500</v>
      </c>
      <c r="D61" s="10">
        <f>VLOOKUP(工資明細!D23:D23,工資明細!D23:Q80,1,0)</f>
        <v>25</v>
      </c>
      <c r="E61" s="10">
        <f>VLOOKUP(工資明細!E23:E23,工資明細!E23:R80,1,0)</f>
        <v>2000</v>
      </c>
      <c r="F61" s="10" t="e">
        <f>VLOOKUP(工資明細!F23:F23,工資明細!F23:S80,1,0)</f>
        <v>#N/A</v>
      </c>
      <c r="G61" s="10" t="e">
        <f>VLOOKUP(工資明細!G23:G23,工資明細!G23:T80,1,0)</f>
        <v>#N/A</v>
      </c>
      <c r="H61" s="10">
        <f>VLOOKUP(工資明細!H23:H23,工資明細!H23:U80,1,0)</f>
        <v>2000</v>
      </c>
      <c r="I61" s="10" t="e">
        <f>VLOOKUP(工資明細!I23:I23,工資明細!I23:V80,1,0)</f>
        <v>#N/A</v>
      </c>
      <c r="J61" s="10" t="e">
        <f>VLOOKUP(工資明細!J23:J23,工資明細!J23:W80,1,0)</f>
        <v>#N/A</v>
      </c>
      <c r="K61" s="10" t="e">
        <f>VLOOKUP(工資明細!K23:K23,工資明細!K23:X80,1,0)</f>
        <v>#N/A</v>
      </c>
      <c r="L61" s="10" t="e">
        <f>VLOOKUP(工資明細!L23:L23,工資明細!L23:Y80,1,0)</f>
        <v>#N/A</v>
      </c>
      <c r="M61" s="10">
        <f>VLOOKUP(工資明細!M23:M23,工資明細!M23:Z80,1,0)</f>
        <v>0</v>
      </c>
      <c r="N61" s="10">
        <f>VLOOKUP(工資明細!N23:N23,工資明細!N23:AA80,1,0)</f>
        <v>2000</v>
      </c>
      <c r="O61" s="10"/>
    </row>
    <row r="62" spans="1:16" ht="21.75" customHeight="1">
      <c r="A62" s="63" t="s">
        <v>82</v>
      </c>
      <c r="B62" s="63"/>
      <c r="C62" s="12"/>
      <c r="D62" s="12"/>
      <c r="E62" s="13">
        <f>SUM(E3:E61)</f>
        <v>48177</v>
      </c>
      <c r="F62" s="13" t="e">
        <f>SUM(F3:F61)</f>
        <v>#N/A</v>
      </c>
      <c r="G62" s="13"/>
      <c r="H62" s="13">
        <f>SUM(H3:H61)</f>
        <v>49294</v>
      </c>
      <c r="I62" s="13"/>
      <c r="J62" s="13" t="e">
        <f>SUM(J3:J61)</f>
        <v>#N/A</v>
      </c>
      <c r="K62" s="13" t="e">
        <f>SUM(K3:K31)</f>
        <v>#N/A</v>
      </c>
      <c r="L62" s="13" t="e">
        <f>SUM(L3:L31)</f>
        <v>#N/A</v>
      </c>
      <c r="M62" s="13">
        <f>SUM(M3:M61)</f>
        <v>1340</v>
      </c>
      <c r="N62" s="13">
        <f>SUM(N3:N61)</f>
        <v>47954</v>
      </c>
      <c r="O62" s="12"/>
      <c r="P62" s="1"/>
    </row>
    <row r="63" spans="1:16" ht="39" customHeight="1">
      <c r="P63" s="1"/>
    </row>
    <row r="64" spans="1:16" ht="23.25" customHeight="1">
      <c r="C64" s="14" t="s">
        <v>83</v>
      </c>
      <c r="P64" s="1"/>
    </row>
  </sheetData>
  <autoFilter ref="A3:O64" xr:uid="{00000000-0009-0000-0000-000002000000}"/>
  <mergeCells count="2">
    <mergeCell ref="A1:O1"/>
    <mergeCell ref="A62:B62"/>
  </mergeCells>
  <phoneticPr fontId="11" type="noConversion"/>
  <conditionalFormatting sqref="B5">
    <cfRule type="containsErrors" dxfId="83" priority="80">
      <formula>ISERROR(B5)</formula>
    </cfRule>
  </conditionalFormatting>
  <conditionalFormatting sqref="C5:N5">
    <cfRule type="cellIs" dxfId="82" priority="82" operator="lessThan">
      <formula>0</formula>
    </cfRule>
    <cfRule type="cellIs" dxfId="81" priority="83" operator="equal">
      <formula>#N/A</formula>
    </cfRule>
    <cfRule type="cellIs" dxfId="80" priority="84" operator="lessThanOrEqual">
      <formula>0</formula>
    </cfRule>
  </conditionalFormatting>
  <conditionalFormatting sqref="C5:O5">
    <cfRule type="containsErrors" dxfId="79" priority="81">
      <formula>ISERROR(C5)</formula>
    </cfRule>
  </conditionalFormatting>
  <conditionalFormatting sqref="B6">
    <cfRule type="containsErrors" dxfId="78" priority="78">
      <formula>ISERROR(B6)</formula>
    </cfRule>
  </conditionalFormatting>
  <conditionalFormatting sqref="C6:O6">
    <cfRule type="containsErrors" dxfId="77" priority="79">
      <formula>ISERROR(C6)</formula>
    </cfRule>
  </conditionalFormatting>
  <conditionalFormatting sqref="B7">
    <cfRule type="containsErrors" dxfId="76" priority="75">
      <formula>ISERROR(B7)</formula>
    </cfRule>
  </conditionalFormatting>
  <conditionalFormatting sqref="C7:N7">
    <cfRule type="containsErrors" dxfId="75" priority="76">
      <formula>ISERROR(C7)</formula>
    </cfRule>
  </conditionalFormatting>
  <conditionalFormatting sqref="O7">
    <cfRule type="containsErrors" dxfId="74" priority="77">
      <formula>ISERROR(O7)</formula>
    </cfRule>
  </conditionalFormatting>
  <conditionalFormatting sqref="B8">
    <cfRule type="containsErrors" dxfId="73" priority="70">
      <formula>ISERROR(B8)</formula>
    </cfRule>
  </conditionalFormatting>
  <conditionalFormatting sqref="C8:N8">
    <cfRule type="cellIs" dxfId="72" priority="74" operator="lessThanOrEqual">
      <formula>0</formula>
    </cfRule>
    <cfRule type="cellIs" dxfId="71" priority="73" operator="equal">
      <formula>#N/A</formula>
    </cfRule>
    <cfRule type="cellIs" dxfId="70" priority="72" operator="lessThan">
      <formula>0</formula>
    </cfRule>
  </conditionalFormatting>
  <conditionalFormatting sqref="C8:O8">
    <cfRule type="containsErrors" dxfId="69" priority="71">
      <formula>ISERROR(C8)</formula>
    </cfRule>
  </conditionalFormatting>
  <conditionalFormatting sqref="B9">
    <cfRule type="containsErrors" dxfId="68" priority="68">
      <formula>ISERROR(B9)</formula>
    </cfRule>
  </conditionalFormatting>
  <conditionalFormatting sqref="C9:O9">
    <cfRule type="containsErrors" dxfId="67" priority="69">
      <formula>ISERROR(C9)</formula>
    </cfRule>
  </conditionalFormatting>
  <conditionalFormatting sqref="B11">
    <cfRule type="containsErrors" dxfId="66" priority="56">
      <formula>ISERROR(B11)</formula>
    </cfRule>
  </conditionalFormatting>
  <conditionalFormatting sqref="C11:N11">
    <cfRule type="cellIs" dxfId="65" priority="60" operator="lessThanOrEqual">
      <formula>0</formula>
    </cfRule>
    <cfRule type="cellIs" dxfId="64" priority="59" operator="equal">
      <formula>#N/A</formula>
    </cfRule>
    <cfRule type="cellIs" dxfId="63" priority="58" operator="lessThan">
      <formula>0</formula>
    </cfRule>
  </conditionalFormatting>
  <conditionalFormatting sqref="C11:O11">
    <cfRule type="containsErrors" dxfId="62" priority="57">
      <formula>ISERROR(C11)</formula>
    </cfRule>
  </conditionalFormatting>
  <conditionalFormatting sqref="B12">
    <cfRule type="containsErrors" dxfId="61" priority="54">
      <formula>ISERROR(B12)</formula>
    </cfRule>
  </conditionalFormatting>
  <conditionalFormatting sqref="C12:O12">
    <cfRule type="containsErrors" dxfId="60" priority="55">
      <formula>ISERROR(C12)</formula>
    </cfRule>
  </conditionalFormatting>
  <conditionalFormatting sqref="B13:N13">
    <cfRule type="containsErrors" dxfId="59" priority="45">
      <formula>ISERROR(B13)</formula>
    </cfRule>
  </conditionalFormatting>
  <conditionalFormatting sqref="O13">
    <cfRule type="containsErrors" dxfId="58" priority="47">
      <formula>ISERROR(O13)</formula>
    </cfRule>
  </conditionalFormatting>
  <conditionalFormatting sqref="B14">
    <cfRule type="containsErrors" dxfId="57" priority="40">
      <formula>ISERROR(B14)</formula>
    </cfRule>
  </conditionalFormatting>
  <conditionalFormatting sqref="C14:N14">
    <cfRule type="cellIs" dxfId="56" priority="44" operator="lessThanOrEqual">
      <formula>0</formula>
    </cfRule>
    <cfRule type="cellIs" dxfId="55" priority="43" operator="equal">
      <formula>#N/A</formula>
    </cfRule>
    <cfRule type="cellIs" dxfId="54" priority="42" operator="lessThan">
      <formula>0</formula>
    </cfRule>
  </conditionalFormatting>
  <conditionalFormatting sqref="C14:O14">
    <cfRule type="containsErrors" dxfId="53" priority="41">
      <formula>ISERROR(C14)</formula>
    </cfRule>
  </conditionalFormatting>
  <conditionalFormatting sqref="B15">
    <cfRule type="containsErrors" dxfId="52" priority="29">
      <formula>ISERROR(B15)</formula>
    </cfRule>
  </conditionalFormatting>
  <conditionalFormatting sqref="C15:O15">
    <cfRule type="containsErrors" dxfId="51" priority="30">
      <formula>ISERROR(C15)</formula>
    </cfRule>
  </conditionalFormatting>
  <conditionalFormatting sqref="B16:N16">
    <cfRule type="containsErrors" dxfId="50" priority="27">
      <formula>ISERROR(B16)</formula>
    </cfRule>
  </conditionalFormatting>
  <conditionalFormatting sqref="O16">
    <cfRule type="containsErrors" dxfId="49" priority="28">
      <formula>ISERROR(O16)</formula>
    </cfRule>
  </conditionalFormatting>
  <conditionalFormatting sqref="B17">
    <cfRule type="containsErrors" dxfId="48" priority="33">
      <formula>ISERROR(B17)</formula>
    </cfRule>
  </conditionalFormatting>
  <conditionalFormatting sqref="C17:N17">
    <cfRule type="cellIs" dxfId="47" priority="37" operator="lessThanOrEqual">
      <formula>0</formula>
    </cfRule>
    <cfRule type="cellIs" dxfId="46" priority="36" operator="equal">
      <formula>#N/A</formula>
    </cfRule>
    <cfRule type="cellIs" dxfId="45" priority="35" operator="lessThan">
      <formula>0</formula>
    </cfRule>
  </conditionalFormatting>
  <conditionalFormatting sqref="C17:O17">
    <cfRule type="containsErrors" dxfId="44" priority="34">
      <formula>ISERROR(C17)</formula>
    </cfRule>
  </conditionalFormatting>
  <conditionalFormatting sqref="B18">
    <cfRule type="containsErrors" dxfId="43" priority="31">
      <formula>ISERROR(B18)</formula>
    </cfRule>
  </conditionalFormatting>
  <conditionalFormatting sqref="C18:O18">
    <cfRule type="containsErrors" dxfId="42" priority="32">
      <formula>ISERROR(C18)</formula>
    </cfRule>
  </conditionalFormatting>
  <conditionalFormatting sqref="B20">
    <cfRule type="containsErrors" dxfId="41" priority="22">
      <formula>ISERROR(B20)</formula>
    </cfRule>
  </conditionalFormatting>
  <conditionalFormatting sqref="C20:N20">
    <cfRule type="cellIs" dxfId="40" priority="26" operator="lessThanOrEqual">
      <formula>0</formula>
    </cfRule>
    <cfRule type="cellIs" dxfId="39" priority="25" operator="equal">
      <formula>#N/A</formula>
    </cfRule>
    <cfRule type="cellIs" dxfId="38" priority="24" operator="lessThan">
      <formula>0</formula>
    </cfRule>
  </conditionalFormatting>
  <conditionalFormatting sqref="C20:O20">
    <cfRule type="containsErrors" dxfId="37" priority="23">
      <formula>ISERROR(C20)</formula>
    </cfRule>
  </conditionalFormatting>
  <conditionalFormatting sqref="B21">
    <cfRule type="containsErrors" dxfId="36" priority="20">
      <formula>ISERROR(B21)</formula>
    </cfRule>
  </conditionalFormatting>
  <conditionalFormatting sqref="C21:O21">
    <cfRule type="containsErrors" dxfId="35" priority="21">
      <formula>ISERROR(C21)</formula>
    </cfRule>
  </conditionalFormatting>
  <conditionalFormatting sqref="B23">
    <cfRule type="containsErrors" dxfId="34" priority="15">
      <formula>ISERROR(B23)</formula>
    </cfRule>
  </conditionalFormatting>
  <conditionalFormatting sqref="C23:N23">
    <cfRule type="cellIs" dxfId="33" priority="19" operator="lessThanOrEqual">
      <formula>0</formula>
    </cfRule>
    <cfRule type="cellIs" dxfId="32" priority="18" operator="equal">
      <formula>#N/A</formula>
    </cfRule>
    <cfRule type="cellIs" dxfId="31" priority="17" operator="lessThan">
      <formula>0</formula>
    </cfRule>
  </conditionalFormatting>
  <conditionalFormatting sqref="C23:O23">
    <cfRule type="containsErrors" dxfId="30" priority="16">
      <formula>ISERROR(C23)</formula>
    </cfRule>
  </conditionalFormatting>
  <conditionalFormatting sqref="B24">
    <cfRule type="containsErrors" dxfId="29" priority="13">
      <formula>ISERROR(B24)</formula>
    </cfRule>
  </conditionalFormatting>
  <conditionalFormatting sqref="C24:O24">
    <cfRule type="containsErrors" dxfId="28" priority="14">
      <formula>ISERROR(C24)</formula>
    </cfRule>
  </conditionalFormatting>
  <conditionalFormatting sqref="B26">
    <cfRule type="containsErrors" dxfId="27" priority="8">
      <formula>ISERROR(B26)</formula>
    </cfRule>
  </conditionalFormatting>
  <conditionalFormatting sqref="C26:N26">
    <cfRule type="cellIs" dxfId="26" priority="12" operator="lessThanOrEqual">
      <formula>0</formula>
    </cfRule>
    <cfRule type="cellIs" dxfId="25" priority="11" operator="equal">
      <formula>#N/A</formula>
    </cfRule>
    <cfRule type="cellIs" dxfId="24" priority="10" operator="lessThan">
      <formula>0</formula>
    </cfRule>
  </conditionalFormatting>
  <conditionalFormatting sqref="C26:O26">
    <cfRule type="containsErrors" dxfId="23" priority="9">
      <formula>ISERROR(C26)</formula>
    </cfRule>
  </conditionalFormatting>
  <conditionalFormatting sqref="B27">
    <cfRule type="containsErrors" dxfId="22" priority="6">
      <formula>ISERROR(B27)</formula>
    </cfRule>
  </conditionalFormatting>
  <conditionalFormatting sqref="C27:O27">
    <cfRule type="containsErrors" dxfId="21" priority="7">
      <formula>ISERROR(C27)</formula>
    </cfRule>
  </conditionalFormatting>
  <conditionalFormatting sqref="B29">
    <cfRule type="containsErrors" dxfId="20" priority="1">
      <formula>ISERROR(B29)</formula>
    </cfRule>
  </conditionalFormatting>
  <conditionalFormatting sqref="C29:N29">
    <cfRule type="cellIs" dxfId="19" priority="5" operator="lessThanOrEqual">
      <formula>0</formula>
    </cfRule>
    <cfRule type="cellIs" dxfId="18" priority="4" operator="equal">
      <formula>#N/A</formula>
    </cfRule>
    <cfRule type="cellIs" dxfId="17" priority="3" operator="lessThan">
      <formula>0</formula>
    </cfRule>
  </conditionalFormatting>
  <conditionalFormatting sqref="C29:O29">
    <cfRule type="containsErrors" dxfId="16" priority="2">
      <formula>ISERROR(C29)</formula>
    </cfRule>
  </conditionalFormatting>
  <conditionalFormatting sqref="C31:N31">
    <cfRule type="containsErrors" dxfId="15" priority="102">
      <formula>ISERROR(C31)</formula>
    </cfRule>
  </conditionalFormatting>
  <conditionalFormatting sqref="C34:N34">
    <cfRule type="containsErrors" dxfId="14" priority="101">
      <formula>ISERROR(C34)</formula>
    </cfRule>
  </conditionalFormatting>
  <conditionalFormatting sqref="C37:N37">
    <cfRule type="containsErrors" dxfId="13" priority="100">
      <formula>ISERROR(C37)</formula>
    </cfRule>
  </conditionalFormatting>
  <conditionalFormatting sqref="C40:N40">
    <cfRule type="containsErrors" dxfId="12" priority="99">
      <formula>ISERROR(C40)</formula>
    </cfRule>
  </conditionalFormatting>
  <conditionalFormatting sqref="C43:N43">
    <cfRule type="containsErrors" dxfId="11" priority="89">
      <formula>ISERROR(C43)</formula>
    </cfRule>
  </conditionalFormatting>
  <conditionalFormatting sqref="C46:N46">
    <cfRule type="containsErrors" dxfId="10" priority="88">
      <formula>ISERROR(C46)</formula>
    </cfRule>
  </conditionalFormatting>
  <conditionalFormatting sqref="B55:N55">
    <cfRule type="containsErrors" dxfId="9" priority="87">
      <formula>ISERROR(B55)</formula>
    </cfRule>
  </conditionalFormatting>
  <conditionalFormatting sqref="B58:N58">
    <cfRule type="containsErrors" dxfId="8" priority="86">
      <formula>ISERROR(B58)</formula>
    </cfRule>
  </conditionalFormatting>
  <conditionalFormatting sqref="B61:N61">
    <cfRule type="containsErrors" dxfId="7" priority="85">
      <formula>ISERROR(B61)</formula>
    </cfRule>
  </conditionalFormatting>
  <conditionalFormatting sqref="B1:B4 B10 B19 B22 B25 B28 B30:B54 C52:N52 C49:N49 B59:B60 B56:B57 B62:B1048576">
    <cfRule type="containsErrors" dxfId="6" priority="103">
      <formula>ISERROR(B1)</formula>
    </cfRule>
  </conditionalFormatting>
  <conditionalFormatting sqref="C1:O3 O4 O10 O19 O22 O25 O28 C30:O30 O31 C32:O33 O34 C35:O36 O37 C38:O39 O40 C41:O42 O43 C44:O45 O46 C47:O48 C50:O51 O52 O49 O61 C59:O60 O58 C56:O57 O55 C53:O54 C62:O1048576">
    <cfRule type="containsErrors" dxfId="5" priority="200">
      <formula>ISERROR(C1)</formula>
    </cfRule>
  </conditionalFormatting>
  <conditionalFormatting sqref="E1:M2 E62:M65518">
    <cfRule type="cellIs" dxfId="4" priority="204" stopIfTrue="1" operator="equal">
      <formula>0</formula>
    </cfRule>
  </conditionalFormatting>
  <conditionalFormatting sqref="C4:N4 C10:N10 C19:N19 C22:N22 C25:N25 C28:N28">
    <cfRule type="containsErrors" dxfId="3" priority="104">
      <formula>ISERROR(C4)</formula>
    </cfRule>
  </conditionalFormatting>
  <conditionalFormatting sqref="C32:N32 C35:N35 C38:N38 C41:N41 C44:N44 C47:N47 C50:N50 C59:N59 C56:N56 C53:N53">
    <cfRule type="cellIs" dxfId="2" priority="201" operator="lessThan">
      <formula>0</formula>
    </cfRule>
    <cfRule type="cellIs" dxfId="1" priority="202" operator="equal">
      <formula>#N/A</formula>
    </cfRule>
    <cfRule type="cellIs" dxfId="0" priority="203" operator="lessThanOrEqual">
      <formula>0</formula>
    </cfRule>
  </conditionalFormatting>
  <printOptions horizontalCentered="1"/>
  <pageMargins left="0.2" right="0.2" top="0.196527777777778" bottom="0.118055555555556" header="0.27916666666666701" footer="0.2"/>
  <pageSetup paperSize="9" orientation="landscape" verticalDpi="18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 </vt:lpstr>
      <vt:lpstr>工資明細</vt:lpstr>
      <vt:lpstr>生成工資條</vt:lpstr>
      <vt:lpstr>' '!Print_Area</vt:lpstr>
      <vt:lpstr>工資明細!Print_Area</vt:lpstr>
      <vt:lpstr>生成工資條!Print_Area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Hank</cp:lastModifiedBy>
  <dcterms:created xsi:type="dcterms:W3CDTF">2007-12-19T08:10:00Z</dcterms:created>
  <dcterms:modified xsi:type="dcterms:W3CDTF">2021-01-29T08:29:29Z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</vt:lpwstr>
  </property>
</Properties>
</file>